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290" yWindow="135" windowWidth="15360" windowHeight="12630" tabRatio="930"/>
  </bookViews>
  <sheets>
    <sheet name="МБТ" sheetId="9" r:id="rId1"/>
    <sheet name="оценка расходов" sheetId="10" r:id="rId2"/>
  </sheets>
  <definedNames>
    <definedName name="_xlnm.Print_Titles" localSheetId="0">МБТ!$A:$A</definedName>
    <definedName name="_xlnm.Print_Area" localSheetId="0">МБТ!$A$1:$X$20</definedName>
  </definedNames>
  <calcPr calcId="124519"/>
</workbook>
</file>

<file path=xl/calcChain.xml><?xml version="1.0" encoding="utf-8"?>
<calcChain xmlns="http://schemas.openxmlformats.org/spreadsheetml/2006/main">
  <c r="F20" i="9"/>
  <c r="E20"/>
  <c r="AA20" l="1"/>
  <c r="Z20"/>
  <c r="P9"/>
  <c r="AK9" i="10"/>
  <c r="U9" l="1"/>
  <c r="U19"/>
  <c r="U12"/>
  <c r="U10" l="1"/>
  <c r="U11"/>
  <c r="U13"/>
  <c r="U14"/>
  <c r="U15"/>
  <c r="U16"/>
  <c r="U17"/>
  <c r="U18"/>
  <c r="P17" i="9" l="1"/>
  <c r="P13"/>
  <c r="P19" l="1"/>
  <c r="AK10" i="10" l="1"/>
  <c r="AK11"/>
  <c r="AK12"/>
  <c r="AK13"/>
  <c r="AK14"/>
  <c r="AK15"/>
  <c r="AK16"/>
  <c r="AK17"/>
  <c r="AK18"/>
  <c r="AK19"/>
  <c r="G20" i="9" l="1"/>
  <c r="Y20"/>
  <c r="P10"/>
  <c r="P11"/>
  <c r="P12"/>
  <c r="P14"/>
  <c r="P15"/>
  <c r="P16"/>
  <c r="P18"/>
  <c r="B20"/>
  <c r="K19" i="10"/>
  <c r="K18"/>
  <c r="K17"/>
  <c r="K16"/>
  <c r="K15"/>
  <c r="K14"/>
  <c r="K13"/>
  <c r="K12"/>
  <c r="K11"/>
  <c r="K10"/>
  <c r="K9"/>
  <c r="H9" i="9" s="1"/>
  <c r="N10"/>
  <c r="N11"/>
  <c r="N12"/>
  <c r="N13"/>
  <c r="N14"/>
  <c r="N15"/>
  <c r="N16"/>
  <c r="N17"/>
  <c r="N18"/>
  <c r="N19"/>
  <c r="N9"/>
  <c r="N20" l="1"/>
  <c r="AA10" i="10"/>
  <c r="AA11"/>
  <c r="AA12"/>
  <c r="AA13"/>
  <c r="AA14"/>
  <c r="AA15"/>
  <c r="AA16"/>
  <c r="AA17"/>
  <c r="AA18"/>
  <c r="AA19"/>
  <c r="AA9"/>
  <c r="X20" i="9" l="1"/>
  <c r="AA23" s="1"/>
  <c r="L19"/>
  <c r="L18"/>
  <c r="L17"/>
  <c r="L16"/>
  <c r="L15"/>
  <c r="L14"/>
  <c r="L13"/>
  <c r="L12"/>
  <c r="L11"/>
  <c r="L10"/>
  <c r="L9"/>
  <c r="L20" l="1"/>
  <c r="D20"/>
  <c r="K10"/>
  <c r="K11"/>
  <c r="K12"/>
  <c r="K13"/>
  <c r="K14"/>
  <c r="K15"/>
  <c r="K16"/>
  <c r="K17"/>
  <c r="K18"/>
  <c r="K19"/>
  <c r="K9"/>
  <c r="K20" l="1"/>
  <c r="M10"/>
  <c r="M14"/>
  <c r="M18"/>
  <c r="I20"/>
  <c r="J10"/>
  <c r="J11"/>
  <c r="J12"/>
  <c r="J13"/>
  <c r="J14"/>
  <c r="J15"/>
  <c r="J16"/>
  <c r="J17"/>
  <c r="J18"/>
  <c r="J19"/>
  <c r="J9"/>
  <c r="M19"/>
  <c r="H19"/>
  <c r="H18"/>
  <c r="M17"/>
  <c r="H17"/>
  <c r="M16"/>
  <c r="H16"/>
  <c r="M15"/>
  <c r="H15"/>
  <c r="H14"/>
  <c r="M13"/>
  <c r="H13"/>
  <c r="M12"/>
  <c r="H12"/>
  <c r="M11"/>
  <c r="H11"/>
  <c r="H10"/>
  <c r="M9"/>
  <c r="Q9" l="1"/>
  <c r="R9" s="1"/>
  <c r="Q19"/>
  <c r="R19" s="1"/>
  <c r="Q14"/>
  <c r="Q11"/>
  <c r="Q17"/>
  <c r="Q16"/>
  <c r="Q15"/>
  <c r="Q12"/>
  <c r="Q13"/>
  <c r="Q10"/>
  <c r="Q18"/>
  <c r="J20"/>
  <c r="M20"/>
  <c r="H20"/>
  <c r="R15" l="1"/>
  <c r="R16"/>
  <c r="R11"/>
  <c r="R14"/>
  <c r="R18"/>
  <c r="R10"/>
  <c r="R17"/>
  <c r="R13"/>
  <c r="C20"/>
  <c r="R12"/>
  <c r="R20" l="1"/>
  <c r="P20"/>
  <c r="S10" l="1"/>
  <c r="S9"/>
  <c r="W9" s="1"/>
  <c r="AB9" s="1"/>
  <c r="S11"/>
  <c r="W11" s="1"/>
  <c r="AB11" s="1"/>
  <c r="S13"/>
  <c r="W13" s="1"/>
  <c r="AB13" s="1"/>
  <c r="S17"/>
  <c r="W17" s="1"/>
  <c r="AB17" s="1"/>
  <c r="S16"/>
  <c r="W16" s="1"/>
  <c r="AB16" s="1"/>
  <c r="S15"/>
  <c r="W15" s="1"/>
  <c r="AB15" s="1"/>
  <c r="S14"/>
  <c r="W14" s="1"/>
  <c r="AB14" s="1"/>
  <c r="S18"/>
  <c r="W18" s="1"/>
  <c r="AB18" s="1"/>
  <c r="S12"/>
  <c r="W12" s="1"/>
  <c r="AB12" s="1"/>
  <c r="S19"/>
  <c r="W19" s="1"/>
  <c r="AB19" s="1"/>
  <c r="Q20"/>
  <c r="W10" l="1"/>
  <c r="AB10" s="1"/>
  <c r="AB20" s="1"/>
  <c r="S20"/>
  <c r="U20"/>
  <c r="W20" l="1"/>
</calcChain>
</file>

<file path=xl/comments1.xml><?xml version="1.0" encoding="utf-8"?>
<comments xmlns="http://schemas.openxmlformats.org/spreadsheetml/2006/main">
  <authors>
    <author>Сухова</author>
  </authors>
  <commentList>
    <comment ref="AG7" authorId="0">
      <text>
        <r>
          <rPr>
            <b/>
            <sz val="9"/>
            <color indexed="81"/>
            <rFont val="Tahoma"/>
            <family val="2"/>
            <charset val="204"/>
          </rPr>
          <t>Сухова:</t>
        </r>
        <r>
          <rPr>
            <sz val="9"/>
            <color indexed="81"/>
            <rFont val="Tahoma"/>
            <family val="2"/>
            <charset val="204"/>
          </rPr>
          <t xml:space="preserve">
Расход был только в Хазане 52, в батаме 3 и в масл 2</t>
        </r>
      </text>
    </comment>
    <comment ref="AF14" authorId="0">
      <text>
        <r>
          <rPr>
            <b/>
            <sz val="9"/>
            <color indexed="81"/>
            <rFont val="Tahoma"/>
            <family val="2"/>
            <charset val="204"/>
          </rPr>
          <t>Сухова:</t>
        </r>
        <r>
          <rPr>
            <sz val="9"/>
            <color indexed="81"/>
            <rFont val="Tahoma"/>
            <family val="2"/>
            <charset val="204"/>
          </rPr>
          <t xml:space="preserve">
исполнено 1057 (719 задолженность водоснабжение)</t>
        </r>
      </text>
    </comment>
  </commentList>
</comments>
</file>

<file path=xl/sharedStrings.xml><?xml version="1.0" encoding="utf-8"?>
<sst xmlns="http://schemas.openxmlformats.org/spreadsheetml/2006/main" count="93" uniqueCount="83">
  <si>
    <t>Батама</t>
  </si>
  <si>
    <t>Буря</t>
  </si>
  <si>
    <t>Зулумай</t>
  </si>
  <si>
    <t>Кимильтей</t>
  </si>
  <si>
    <t>Масляногорск</t>
  </si>
  <si>
    <t>Покровка</t>
  </si>
  <si>
    <t>Услон</t>
  </si>
  <si>
    <t>Ухтуй</t>
  </si>
  <si>
    <t>Филипповск</t>
  </si>
  <si>
    <t>Хазан</t>
  </si>
  <si>
    <t>Харайгун</t>
  </si>
  <si>
    <t>Итого</t>
  </si>
  <si>
    <t>Доля расходов в объеме доходов (расcчитывается фин.органом)</t>
  </si>
  <si>
    <t>Наименование сельского поселения</t>
  </si>
  <si>
    <t>Численность постоянного населения, человек</t>
  </si>
  <si>
    <t>Данные для расчетов</t>
  </si>
  <si>
    <t>прогнозируемый объем поступлений в очередном финансовом году</t>
  </si>
  <si>
    <t>Оценка расходов бюджетов</t>
  </si>
  <si>
    <t>Рi</t>
  </si>
  <si>
    <t>на содержание органов местного самоуправления</t>
  </si>
  <si>
    <t>(тыс. рублей)</t>
  </si>
  <si>
    <t>№</t>
  </si>
  <si>
    <t>Наименования поселений</t>
  </si>
  <si>
    <t>ИТОГО</t>
  </si>
  <si>
    <t>муниципальные пенсии (потребность МО)</t>
  </si>
  <si>
    <t>211, 213 (оценка ФУ)</t>
  </si>
  <si>
    <t>221, 223, ГПХ (потребность МО)</t>
  </si>
  <si>
    <t>221, 223, ГПХ, терморобот (потребность МО)</t>
  </si>
  <si>
    <t>211,213 (оценка ФУ)</t>
  </si>
  <si>
    <t>223 (потребность МО)</t>
  </si>
  <si>
    <t>ГПХ (потребность МО)</t>
  </si>
  <si>
    <t>ГПХ</t>
  </si>
  <si>
    <t>терморобот</t>
  </si>
  <si>
    <t>Батаминское с.п.</t>
  </si>
  <si>
    <t>Буринское с.п.</t>
  </si>
  <si>
    <t>Зулумайское с.п.</t>
  </si>
  <si>
    <t>Кимильтейское с.п.</t>
  </si>
  <si>
    <t>Масляногорское с.п.</t>
  </si>
  <si>
    <t>Покровское с.п.</t>
  </si>
  <si>
    <t>Услонское с.п.</t>
  </si>
  <si>
    <t>Ухтуйское с.п.</t>
  </si>
  <si>
    <t>Филипповское с.п.</t>
  </si>
  <si>
    <t>Хазанское с.п.</t>
  </si>
  <si>
    <t>Харайгунское с.п.</t>
  </si>
  <si>
    <t>на обеспечение деятельности муниципальной пожарной службы, первичные меры</t>
  </si>
  <si>
    <t>0113 (потребность МО)</t>
  </si>
  <si>
    <r>
      <t xml:space="preserve">на обеспечение деятельности муниципальной пожарной службы </t>
    </r>
    <r>
      <rPr>
        <b/>
        <sz val="10"/>
        <rFont val="Times New Roman"/>
        <family val="1"/>
        <charset val="204"/>
      </rPr>
      <t>0310, первичные меры ПБ 0113</t>
    </r>
  </si>
  <si>
    <t>на обеспечение деятельности муниципального учреждения культуры, физкультуры</t>
  </si>
  <si>
    <r>
      <t xml:space="preserve">Оценка расходов поселений на учреждения ЖКХ </t>
    </r>
    <r>
      <rPr>
        <b/>
        <sz val="10"/>
        <rFont val="Times New Roman"/>
        <family val="1"/>
        <charset val="204"/>
      </rPr>
      <t>(0505)</t>
    </r>
  </si>
  <si>
    <t>платные услуги, оказываемые учреждениями ЖКХ</t>
  </si>
  <si>
    <t>налоговые и неналоговые доходы (без акцизов, платных услуг учреждений ЖКХ)</t>
  </si>
  <si>
    <t>МБТ на осуществление части полномочий по решению вопросов местного значения (в том числе КСП)</t>
  </si>
  <si>
    <t>расходы на муниципальные пенсии</t>
  </si>
  <si>
    <t>расходы на учреждения ЖКХ 211, 213</t>
  </si>
  <si>
    <t>софинан</t>
  </si>
  <si>
    <t>противопожарка</t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</si>
  <si>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 xml:space="preserve">… </t>
    </r>
    <r>
      <rPr>
        <b/>
        <sz val="10"/>
        <rFont val="Times New Roman"/>
        <family val="1"/>
        <charset val="204"/>
      </rPr>
      <t>0502, 0503</t>
    </r>
  </si>
  <si>
    <t>МКУ ЦБУ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</si>
  <si>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(0102, 0104, 0107)</t>
    </r>
  </si>
  <si>
    <t>выборы</t>
  </si>
  <si>
    <t>ГСМ, дрова, уголь</t>
  </si>
  <si>
    <t>Расходы на платные услуги МКУ ЦБУ</t>
  </si>
  <si>
    <t>Всего расходы первоочередные</t>
  </si>
  <si>
    <t>Всего доходов</t>
  </si>
  <si>
    <t>Пi</t>
  </si>
  <si>
    <t>Сi</t>
  </si>
  <si>
    <t>Пi-Рi</t>
  </si>
  <si>
    <t>Объем дотации на выравнивание</t>
  </si>
  <si>
    <t>Дj=Сi х (|Пj-Рj|/Σ|Пj-Рj|),</t>
  </si>
  <si>
    <t>разница</t>
  </si>
  <si>
    <t>Общий объем средств субвенции</t>
  </si>
  <si>
    <t xml:space="preserve">ИТОГО сумма </t>
  </si>
  <si>
    <t>справочно</t>
  </si>
  <si>
    <t>Распределение дотации на выравнивание бюджетной обеспеченности сельских поселений, входящих в состав Зиминского района на 2023 год</t>
  </si>
  <si>
    <t>Итого сумма к распределению на 2023 год, рублей</t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</si>
  <si>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(0800, 1100,0113)</t>
    </r>
  </si>
  <si>
    <t>Софинансирование</t>
  </si>
  <si>
    <t>оценка фин.управления на 2023 г.</t>
  </si>
  <si>
    <t>финансовая помощь (от района)</t>
  </si>
  <si>
    <t>охрана здания</t>
  </si>
  <si>
    <t>дотация за счет области (1 этап)</t>
  </si>
  <si>
    <t>нужно</t>
  </si>
  <si>
    <t>остатки собственных средств (без дорожного фонда)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</si>
</sst>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%"/>
    <numFmt numFmtId="165" formatCode="#,##0.000"/>
    <numFmt numFmtId="166" formatCode="#,##0.0"/>
    <numFmt numFmtId="167" formatCode="#,##0.00000"/>
  </numFmts>
  <fonts count="30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9" fillId="0" borderId="0"/>
    <xf numFmtId="0" fontId="11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3" fillId="0" borderId="0"/>
    <xf numFmtId="0" fontId="12" fillId="0" borderId="0"/>
    <xf numFmtId="0" fontId="2" fillId="0" borderId="0"/>
    <xf numFmtId="0" fontId="13" fillId="0" borderId="0"/>
    <xf numFmtId="0" fontId="23" fillId="0" borderId="0"/>
    <xf numFmtId="0" fontId="1" fillId="0" borderId="0"/>
  </cellStyleXfs>
  <cellXfs count="105">
    <xf numFmtId="0" fontId="0" fillId="0" borderId="0" xfId="0"/>
    <xf numFmtId="0" fontId="8" fillId="0" borderId="0" xfId="26" applyFont="1"/>
    <xf numFmtId="0" fontId="14" fillId="0" borderId="0" xfId="26" applyFont="1"/>
    <xf numFmtId="16" fontId="14" fillId="2" borderId="1" xfId="26" applyNumberFormat="1" applyFont="1" applyFill="1" applyBorder="1" applyAlignment="1">
      <alignment horizontal="center"/>
    </xf>
    <xf numFmtId="0" fontId="15" fillId="0" borderId="0" xfId="26" applyFont="1"/>
    <xf numFmtId="0" fontId="14" fillId="0" borderId="0" xfId="26" applyFont="1" applyBorder="1"/>
    <xf numFmtId="0" fontId="14" fillId="0" borderId="0" xfId="26" applyFont="1" applyFill="1" applyBorder="1"/>
    <xf numFmtId="3" fontId="18" fillId="2" borderId="1" xfId="26" applyNumberFormat="1" applyFont="1" applyFill="1" applyBorder="1" applyAlignment="1">
      <alignment horizontal="right"/>
    </xf>
    <xf numFmtId="0" fontId="18" fillId="0" borderId="0" xfId="26" applyFont="1"/>
    <xf numFmtId="3" fontId="19" fillId="2" borderId="1" xfId="26" applyNumberFormat="1" applyFont="1" applyFill="1" applyBorder="1" applyAlignment="1">
      <alignment horizontal="right"/>
    </xf>
    <xf numFmtId="0" fontId="19" fillId="0" borderId="0" xfId="26" applyFont="1"/>
    <xf numFmtId="0" fontId="14" fillId="0" borderId="1" xfId="26" applyFont="1" applyBorder="1" applyAlignment="1">
      <alignment horizontal="center" vertical="center" wrapText="1"/>
    </xf>
    <xf numFmtId="3" fontId="19" fillId="2" borderId="1" xfId="26" applyNumberFormat="1" applyFont="1" applyFill="1" applyBorder="1" applyAlignment="1">
      <alignment horizontal="right" vertical="center" wrapText="1"/>
    </xf>
    <xf numFmtId="3" fontId="10" fillId="2" borderId="1" xfId="12" applyNumberFormat="1" applyFont="1" applyFill="1" applyBorder="1"/>
    <xf numFmtId="0" fontId="14" fillId="2" borderId="1" xfId="26" applyFont="1" applyFill="1" applyBorder="1" applyAlignment="1">
      <alignment horizontal="center"/>
    </xf>
    <xf numFmtId="0" fontId="2" fillId="0" borderId="0" xfId="54" applyFill="1"/>
    <xf numFmtId="166" fontId="20" fillId="0" borderId="1" xfId="53" applyNumberFormat="1" applyFont="1" applyFill="1" applyBorder="1" applyAlignment="1" applyProtection="1">
      <alignment shrinkToFit="1"/>
      <protection locked="0"/>
    </xf>
    <xf numFmtId="166" fontId="22" fillId="5" borderId="1" xfId="53" applyNumberFormat="1" applyFont="1" applyFill="1" applyBorder="1" applyAlignment="1" applyProtection="1">
      <alignment shrinkToFit="1"/>
      <protection locked="0"/>
    </xf>
    <xf numFmtId="166" fontId="15" fillId="3" borderId="1" xfId="26" applyNumberFormat="1" applyFont="1" applyFill="1" applyBorder="1"/>
    <xf numFmtId="3" fontId="15" fillId="4" borderId="1" xfId="26" applyNumberFormat="1" applyFont="1" applyFill="1" applyBorder="1" applyAlignment="1">
      <alignment horizontal="right" vertical="distributed" wrapText="1"/>
    </xf>
    <xf numFmtId="3" fontId="14" fillId="2" borderId="1" xfId="26" applyNumberFormat="1" applyFont="1" applyFill="1" applyBorder="1" applyAlignment="1">
      <alignment vertical="center" wrapText="1"/>
    </xf>
    <xf numFmtId="3" fontId="15" fillId="2" borderId="4" xfId="26" applyNumberFormat="1" applyFont="1" applyFill="1" applyBorder="1"/>
    <xf numFmtId="166" fontId="19" fillId="2" borderId="1" xfId="26" applyNumberFormat="1" applyFont="1" applyFill="1" applyBorder="1"/>
    <xf numFmtId="0" fontId="2" fillId="0" borderId="0" xfId="54" applyFill="1" applyBorder="1"/>
    <xf numFmtId="166" fontId="20" fillId="0" borderId="0" xfId="53" applyNumberFormat="1" applyFont="1" applyFill="1" applyBorder="1" applyAlignment="1" applyProtection="1">
      <alignment shrinkToFit="1"/>
      <protection locked="0"/>
    </xf>
    <xf numFmtId="3" fontId="14" fillId="2" borderId="1" xfId="53" applyNumberFormat="1" applyFont="1" applyFill="1" applyBorder="1" applyAlignment="1" applyProtection="1">
      <alignment shrinkToFit="1"/>
      <protection locked="0"/>
    </xf>
    <xf numFmtId="166" fontId="22" fillId="0" borderId="1" xfId="53" applyNumberFormat="1" applyFont="1" applyFill="1" applyBorder="1" applyAlignment="1" applyProtection="1">
      <alignment shrinkToFit="1"/>
      <protection locked="0"/>
    </xf>
    <xf numFmtId="167" fontId="19" fillId="2" borderId="1" xfId="17" applyNumberFormat="1" applyFont="1" applyFill="1" applyBorder="1" applyAlignment="1" applyProtection="1">
      <alignment horizontal="right"/>
      <protection hidden="1"/>
    </xf>
    <xf numFmtId="0" fontId="14" fillId="0" borderId="1" xfId="54" applyNumberFormat="1" applyFont="1" applyFill="1" applyBorder="1" applyAlignment="1" applyProtection="1">
      <alignment horizontal="left" vertical="distributed" wrapText="1"/>
    </xf>
    <xf numFmtId="0" fontId="15" fillId="2" borderId="1" xfId="26" applyFont="1" applyFill="1" applyBorder="1" applyAlignment="1">
      <alignment horizontal="center" vertical="center" wrapText="1"/>
    </xf>
    <xf numFmtId="0" fontId="25" fillId="0" borderId="1" xfId="26" applyFont="1" applyFill="1" applyBorder="1" applyAlignment="1">
      <alignment horizontal="center" vertical="center"/>
    </xf>
    <xf numFmtId="4" fontId="26" fillId="0" borderId="1" xfId="26" applyNumberFormat="1" applyFont="1" applyFill="1" applyBorder="1"/>
    <xf numFmtId="166" fontId="27" fillId="0" borderId="1" xfId="26" applyNumberFormat="1" applyFont="1" applyFill="1" applyBorder="1"/>
    <xf numFmtId="166" fontId="22" fillId="6" borderId="1" xfId="53" applyNumberFormat="1" applyFont="1" applyFill="1" applyBorder="1" applyAlignment="1" applyProtection="1">
      <alignment shrinkToFit="1"/>
      <protection locked="0"/>
    </xf>
    <xf numFmtId="166" fontId="20" fillId="6" borderId="1" xfId="53" applyNumberFormat="1" applyFont="1" applyFill="1" applyBorder="1" applyAlignment="1" applyProtection="1">
      <alignment shrinkToFit="1"/>
      <protection locked="0"/>
    </xf>
    <xf numFmtId="166" fontId="14" fillId="0" borderId="0" xfId="26" applyNumberFormat="1" applyFont="1"/>
    <xf numFmtId="0" fontId="14" fillId="2" borderId="1" xfId="26" applyFont="1" applyFill="1" applyBorder="1" applyAlignment="1">
      <alignment horizontal="center" vertical="center" wrapText="1"/>
    </xf>
    <xf numFmtId="1" fontId="20" fillId="0" borderId="1" xfId="53" applyNumberFormat="1" applyFont="1" applyFill="1" applyBorder="1" applyAlignment="1">
      <alignment horizontal="center" vertical="center" wrapText="1"/>
    </xf>
    <xf numFmtId="4" fontId="19" fillId="0" borderId="0" xfId="26" applyNumberFormat="1" applyFont="1"/>
    <xf numFmtId="4" fontId="18" fillId="0" borderId="0" xfId="26" applyNumberFormat="1" applyFont="1"/>
    <xf numFmtId="4" fontId="18" fillId="2" borderId="1" xfId="17" applyNumberFormat="1" applyFont="1" applyFill="1" applyBorder="1" applyAlignment="1" applyProtection="1">
      <alignment horizontal="right"/>
      <protection hidden="1"/>
    </xf>
    <xf numFmtId="165" fontId="19" fillId="0" borderId="1" xfId="26" applyNumberFormat="1" applyFont="1" applyFill="1" applyBorder="1" applyAlignment="1">
      <alignment horizontal="center" vertical="center"/>
    </xf>
    <xf numFmtId="0" fontId="25" fillId="0" borderId="1" xfId="26" applyFont="1" applyFill="1" applyBorder="1" applyAlignment="1">
      <alignment horizontal="center"/>
    </xf>
    <xf numFmtId="0" fontId="21" fillId="0" borderId="0" xfId="26" applyFont="1" applyAlignment="1">
      <alignment horizontal="center" vertical="center" wrapText="1"/>
    </xf>
    <xf numFmtId="0" fontId="14" fillId="2" borderId="1" xfId="26" applyFont="1" applyFill="1" applyBorder="1" applyAlignment="1">
      <alignment horizontal="center" vertical="center" wrapText="1"/>
    </xf>
    <xf numFmtId="0" fontId="14" fillId="2" borderId="6" xfId="26" applyFont="1" applyFill="1" applyBorder="1" applyAlignment="1">
      <alignment horizontal="center" vertical="center" wrapText="1"/>
    </xf>
    <xf numFmtId="0" fontId="14" fillId="2" borderId="7" xfId="26" applyFont="1" applyFill="1" applyBorder="1" applyAlignment="1">
      <alignment horizontal="center" vertical="center" wrapText="1"/>
    </xf>
    <xf numFmtId="0" fontId="14" fillId="2" borderId="9" xfId="26" applyFont="1" applyFill="1" applyBorder="1" applyAlignment="1">
      <alignment horizontal="center" vertical="center" wrapText="1"/>
    </xf>
    <xf numFmtId="1" fontId="20" fillId="0" borderId="1" xfId="53" applyNumberFormat="1" applyFont="1" applyFill="1" applyBorder="1" applyAlignment="1">
      <alignment horizontal="center" vertical="center" wrapText="1"/>
    </xf>
    <xf numFmtId="3" fontId="14" fillId="2" borderId="1" xfId="26" applyNumberFormat="1" applyFont="1" applyFill="1" applyBorder="1" applyAlignment="1">
      <alignment horizontal="right" vertical="center" wrapText="1"/>
    </xf>
    <xf numFmtId="3" fontId="14" fillId="2" borderId="1" xfId="26" applyNumberFormat="1" applyFont="1" applyFill="1" applyBorder="1" applyAlignment="1">
      <alignment horizontal="right" vertical="top" wrapText="1"/>
    </xf>
    <xf numFmtId="0" fontId="15" fillId="2" borderId="1" xfId="26" applyFont="1" applyFill="1" applyBorder="1" applyAlignment="1">
      <alignment horizontal="center" vertical="center" wrapText="1"/>
    </xf>
    <xf numFmtId="0" fontId="8" fillId="2" borderId="1" xfId="26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4" fillId="5" borderId="1" xfId="26" applyFont="1" applyFill="1" applyBorder="1" applyAlignment="1">
      <alignment horizontal="center" vertical="center" wrapText="1"/>
    </xf>
    <xf numFmtId="0" fontId="19" fillId="0" borderId="1" xfId="26" applyFont="1" applyFill="1" applyBorder="1" applyAlignment="1">
      <alignment horizontal="right" vertical="center" wrapText="1"/>
    </xf>
    <xf numFmtId="3" fontId="15" fillId="2" borderId="1" xfId="0" applyNumberFormat="1" applyFont="1" applyFill="1" applyBorder="1"/>
    <xf numFmtId="4" fontId="19" fillId="2" borderId="1" xfId="26" applyNumberFormat="1" applyFont="1" applyFill="1" applyBorder="1" applyAlignment="1">
      <alignment vertical="center" wrapText="1"/>
    </xf>
    <xf numFmtId="4" fontId="19" fillId="5" borderId="1" xfId="26" applyNumberFormat="1" applyFont="1" applyFill="1" applyBorder="1" applyAlignment="1">
      <alignment vertical="center" wrapText="1"/>
    </xf>
    <xf numFmtId="9" fontId="19" fillId="0" borderId="1" xfId="26" applyNumberFormat="1" applyFont="1" applyFill="1" applyBorder="1" applyAlignment="1">
      <alignment horizontal="center" vertical="center"/>
    </xf>
    <xf numFmtId="0" fontId="18" fillId="0" borderId="1" xfId="26" applyFont="1" applyFill="1" applyBorder="1" applyAlignment="1">
      <alignment horizontal="right" vertical="center" wrapText="1"/>
    </xf>
    <xf numFmtId="4" fontId="18" fillId="5" borderId="1" xfId="26" applyNumberFormat="1" applyFont="1" applyFill="1" applyBorder="1" applyAlignment="1">
      <alignment vertical="center" wrapText="1"/>
    </xf>
    <xf numFmtId="49" fontId="19" fillId="0" borderId="1" xfId="26" applyNumberFormat="1" applyFont="1" applyFill="1" applyBorder="1" applyAlignment="1">
      <alignment horizontal="right" vertical="top" wrapText="1"/>
    </xf>
    <xf numFmtId="49" fontId="18" fillId="0" borderId="1" xfId="26" applyNumberFormat="1" applyFont="1" applyFill="1" applyBorder="1" applyAlignment="1">
      <alignment horizontal="right" vertical="top" wrapText="1"/>
    </xf>
    <xf numFmtId="166" fontId="15" fillId="3" borderId="2" xfId="26" applyNumberFormat="1" applyFont="1" applyFill="1" applyBorder="1"/>
    <xf numFmtId="0" fontId="14" fillId="0" borderId="7" xfId="26" applyFont="1" applyBorder="1" applyAlignment="1">
      <alignment horizontal="center" vertical="center" wrapText="1"/>
    </xf>
    <xf numFmtId="0" fontId="15" fillId="2" borderId="7" xfId="26" applyFont="1" applyFill="1" applyBorder="1" applyAlignment="1">
      <alignment horizontal="center" vertical="center" wrapText="1"/>
    </xf>
    <xf numFmtId="0" fontId="8" fillId="2" borderId="7" xfId="26" applyFont="1" applyFill="1" applyBorder="1" applyAlignment="1">
      <alignment horizontal="center" vertical="center" wrapText="1"/>
    </xf>
    <xf numFmtId="0" fontId="15" fillId="4" borderId="8" xfId="26" applyFont="1" applyFill="1" applyBorder="1" applyAlignment="1">
      <alignment horizontal="center" vertical="center" wrapText="1"/>
    </xf>
    <xf numFmtId="0" fontId="15" fillId="4" borderId="10" xfId="26" applyFont="1" applyFill="1" applyBorder="1" applyAlignment="1">
      <alignment horizontal="center" vertical="center" wrapText="1"/>
    </xf>
    <xf numFmtId="0" fontId="14" fillId="2" borderId="9" xfId="26" applyFont="1" applyFill="1" applyBorder="1" applyAlignment="1">
      <alignment horizontal="left" vertical="center" wrapText="1"/>
    </xf>
    <xf numFmtId="3" fontId="15" fillId="4" borderId="10" xfId="26" applyNumberFormat="1" applyFont="1" applyFill="1" applyBorder="1" applyAlignment="1">
      <alignment horizontal="right" vertical="distributed" wrapText="1"/>
    </xf>
    <xf numFmtId="49" fontId="14" fillId="2" borderId="9" xfId="26" applyNumberFormat="1" applyFont="1" applyFill="1" applyBorder="1" applyAlignment="1">
      <alignment horizontal="left" vertical="top" wrapText="1"/>
    </xf>
    <xf numFmtId="0" fontId="15" fillId="2" borderId="3" xfId="26" applyFont="1" applyFill="1" applyBorder="1"/>
    <xf numFmtId="0" fontId="15" fillId="2" borderId="4" xfId="26" applyFont="1" applyFill="1" applyBorder="1"/>
    <xf numFmtId="3" fontId="15" fillId="5" borderId="4" xfId="26" applyNumberFormat="1" applyFont="1" applyFill="1" applyBorder="1"/>
    <xf numFmtId="3" fontId="15" fillId="2" borderId="4" xfId="26" applyNumberFormat="1" applyFont="1" applyFill="1" applyBorder="1" applyAlignment="1">
      <alignment horizontal="right"/>
    </xf>
    <xf numFmtId="165" fontId="15" fillId="2" borderId="4" xfId="26" applyNumberFormat="1" applyFont="1" applyFill="1" applyBorder="1" applyAlignment="1">
      <alignment horizontal="right"/>
    </xf>
    <xf numFmtId="0" fontId="15" fillId="2" borderId="4" xfId="26" applyFont="1" applyFill="1" applyBorder="1" applyAlignment="1">
      <alignment horizontal="center"/>
    </xf>
    <xf numFmtId="164" fontId="15" fillId="2" borderId="4" xfId="26" applyNumberFormat="1" applyFont="1" applyFill="1" applyBorder="1"/>
    <xf numFmtId="4" fontId="15" fillId="2" borderId="4" xfId="26" applyNumberFormat="1" applyFont="1" applyFill="1" applyBorder="1"/>
    <xf numFmtId="166" fontId="15" fillId="3" borderId="5" xfId="26" applyNumberFormat="1" applyFont="1" applyFill="1" applyBorder="1"/>
    <xf numFmtId="1" fontId="22" fillId="5" borderId="1" xfId="53" applyNumberFormat="1" applyFont="1" applyFill="1" applyBorder="1" applyAlignment="1">
      <alignment horizontal="center" vertical="center" wrapText="1"/>
    </xf>
    <xf numFmtId="1" fontId="20" fillId="6" borderId="1" xfId="53" applyNumberFormat="1" applyFont="1" applyFill="1" applyBorder="1" applyAlignment="1">
      <alignment horizontal="center" vertical="center" wrapText="1"/>
    </xf>
    <xf numFmtId="1" fontId="20" fillId="5" borderId="1" xfId="53" applyNumberFormat="1" applyFont="1" applyFill="1" applyBorder="1" applyAlignment="1">
      <alignment horizontal="center" vertical="center" wrapText="1"/>
    </xf>
    <xf numFmtId="1" fontId="24" fillId="0" borderId="1" xfId="53" applyNumberFormat="1" applyFont="1" applyFill="1" applyBorder="1" applyAlignment="1">
      <alignment horizontal="center" vertical="center" wrapText="1"/>
    </xf>
    <xf numFmtId="1" fontId="20" fillId="0" borderId="6" xfId="53" applyNumberFormat="1" applyFont="1" applyFill="1" applyBorder="1" applyAlignment="1">
      <alignment horizontal="center" vertical="center" wrapText="1"/>
    </xf>
    <xf numFmtId="1" fontId="20" fillId="0" borderId="7" xfId="53" applyNumberFormat="1" applyFont="1" applyFill="1" applyBorder="1" applyAlignment="1">
      <alignment horizontal="center" vertical="center" wrapText="1"/>
    </xf>
    <xf numFmtId="1" fontId="22" fillId="5" borderId="7" xfId="53" applyNumberFormat="1" applyFont="1" applyFill="1" applyBorder="1" applyAlignment="1">
      <alignment horizontal="center" vertical="center" wrapText="1"/>
    </xf>
    <xf numFmtId="1" fontId="20" fillId="0" borderId="7" xfId="53" applyNumberFormat="1" applyFont="1" applyFill="1" applyBorder="1" applyAlignment="1">
      <alignment horizontal="center" vertical="center" wrapText="1"/>
    </xf>
    <xf numFmtId="1" fontId="20" fillId="6" borderId="7" xfId="53" applyNumberFormat="1" applyFont="1" applyFill="1" applyBorder="1" applyAlignment="1">
      <alignment horizontal="center" vertical="center" wrapText="1"/>
    </xf>
    <xf numFmtId="1" fontId="20" fillId="5" borderId="7" xfId="53" applyNumberFormat="1" applyFont="1" applyFill="1" applyBorder="1" applyAlignment="1">
      <alignment horizontal="center" vertical="center" wrapText="1"/>
    </xf>
    <xf numFmtId="1" fontId="22" fillId="5" borderId="8" xfId="53" applyNumberFormat="1" applyFont="1" applyFill="1" applyBorder="1" applyAlignment="1">
      <alignment horizontal="center" vertical="center" wrapText="1"/>
    </xf>
    <xf numFmtId="1" fontId="20" fillId="0" borderId="9" xfId="53" applyNumberFormat="1" applyFont="1" applyFill="1" applyBorder="1" applyAlignment="1">
      <alignment horizontal="center" vertical="center" wrapText="1"/>
    </xf>
    <xf numFmtId="1" fontId="22" fillId="5" borderId="10" xfId="53" applyNumberFormat="1" applyFont="1" applyFill="1" applyBorder="1" applyAlignment="1">
      <alignment horizontal="center" vertical="center" wrapText="1"/>
    </xf>
    <xf numFmtId="1" fontId="20" fillId="0" borderId="9" xfId="53" applyNumberFormat="1" applyFont="1" applyFill="1" applyBorder="1" applyAlignment="1">
      <alignment horizontal="center" vertical="center" wrapText="1"/>
    </xf>
    <xf numFmtId="0" fontId="20" fillId="0" borderId="9" xfId="55" applyNumberFormat="1" applyFont="1" applyFill="1" applyBorder="1" applyAlignment="1">
      <alignment horizontal="center" vertical="center" shrinkToFit="1"/>
    </xf>
    <xf numFmtId="166" fontId="22" fillId="5" borderId="10" xfId="53" applyNumberFormat="1" applyFont="1" applyFill="1" applyBorder="1" applyAlignment="1" applyProtection="1">
      <alignment shrinkToFit="1"/>
      <protection locked="0"/>
    </xf>
    <xf numFmtId="0" fontId="20" fillId="0" borderId="3" xfId="55" applyNumberFormat="1" applyFont="1" applyFill="1" applyBorder="1" applyAlignment="1">
      <alignment horizontal="center" vertical="center" shrinkToFit="1"/>
    </xf>
    <xf numFmtId="0" fontId="14" fillId="0" borderId="4" xfId="54" applyNumberFormat="1" applyFont="1" applyFill="1" applyBorder="1" applyAlignment="1" applyProtection="1">
      <alignment horizontal="left" vertical="distributed" wrapText="1"/>
    </xf>
    <xf numFmtId="166" fontId="20" fillId="0" borderId="4" xfId="53" applyNumberFormat="1" applyFont="1" applyFill="1" applyBorder="1" applyAlignment="1" applyProtection="1">
      <alignment shrinkToFit="1"/>
      <protection locked="0"/>
    </xf>
    <xf numFmtId="166" fontId="22" fillId="5" borderId="4" xfId="53" applyNumberFormat="1" applyFont="1" applyFill="1" applyBorder="1" applyAlignment="1" applyProtection="1">
      <alignment shrinkToFit="1"/>
      <protection locked="0"/>
    </xf>
    <xf numFmtId="166" fontId="22" fillId="0" borderId="4" xfId="53" applyNumberFormat="1" applyFont="1" applyFill="1" applyBorder="1" applyAlignment="1" applyProtection="1">
      <alignment shrinkToFit="1"/>
      <protection locked="0"/>
    </xf>
    <xf numFmtId="166" fontId="22" fillId="6" borderId="4" xfId="53" applyNumberFormat="1" applyFont="1" applyFill="1" applyBorder="1" applyAlignment="1" applyProtection="1">
      <alignment shrinkToFit="1"/>
      <protection locked="0"/>
    </xf>
    <xf numFmtId="166" fontId="22" fillId="5" borderId="5" xfId="53" applyNumberFormat="1" applyFont="1" applyFill="1" applyBorder="1" applyAlignment="1" applyProtection="1">
      <alignment shrinkToFit="1"/>
      <protection locked="0"/>
    </xf>
  </cellXfs>
  <cellStyles count="58">
    <cellStyle name="Normal_own-reg-rev" xfId="56"/>
    <cellStyle name="Normal_ФФПМР_ИБР_Ставрополь_2006 4" xfId="53"/>
    <cellStyle name="Обычный" xfId="0" builtinId="0"/>
    <cellStyle name="Обычный 10" xfId="51"/>
    <cellStyle name="Обычный 11" xfId="52"/>
    <cellStyle name="Обычный 12" xfId="54"/>
    <cellStyle name="Обычный 13" xfId="57"/>
    <cellStyle name="Обычный 2" xfId="1"/>
    <cellStyle name="Обычный 2 10" xfId="17"/>
    <cellStyle name="Обычный 2 11" xfId="18"/>
    <cellStyle name="Обычный 2 116" xfId="48"/>
    <cellStyle name="Обычный 2 117" xfId="49"/>
    <cellStyle name="Обычный 2 118" xfId="50"/>
    <cellStyle name="Обычный 2 12" xfId="23"/>
    <cellStyle name="Обычный 2 13" xfId="20"/>
    <cellStyle name="Обычный 2 14" xfId="22"/>
    <cellStyle name="Обычный 2 146" xfId="46"/>
    <cellStyle name="Обычный 2 147" xfId="47"/>
    <cellStyle name="Обычный 2 15" xfId="25"/>
    <cellStyle name="Обычный 2 16" xfId="19"/>
    <cellStyle name="Обычный 2 17" xfId="21"/>
    <cellStyle name="Обычный 2 18" xfId="24"/>
    <cellStyle name="Обычный 2 19" xfId="30"/>
    <cellStyle name="Обычный 2 2" xfId="5"/>
    <cellStyle name="Обычный 2 20" xfId="31"/>
    <cellStyle name="Обычный 2 21" xfId="32"/>
    <cellStyle name="Обычный 2 22" xfId="33"/>
    <cellStyle name="Обычный 2 23" xfId="28"/>
    <cellStyle name="Обычный 2 24" xfId="34"/>
    <cellStyle name="Обычный 2 25" xfId="35"/>
    <cellStyle name="Обычный 2 26" xfId="36"/>
    <cellStyle name="Обычный 2 27" xfId="37"/>
    <cellStyle name="Обычный 2 28" xfId="38"/>
    <cellStyle name="Обычный 2 29" xfId="39"/>
    <cellStyle name="Обычный 2 3" xfId="7"/>
    <cellStyle name="Обычный 2 30" xfId="40"/>
    <cellStyle name="Обычный 2 31" xfId="41"/>
    <cellStyle name="Обычный 2 32" xfId="42"/>
    <cellStyle name="Обычный 2 33" xfId="43"/>
    <cellStyle name="Обычный 2 34" xfId="45"/>
    <cellStyle name="Обычный 2 39" xfId="29"/>
    <cellStyle name="Обычный 2 4" xfId="9"/>
    <cellStyle name="Обычный 2 40" xfId="27"/>
    <cellStyle name="Обычный 2 5" xfId="11"/>
    <cellStyle name="Обычный 2 6" xfId="13"/>
    <cellStyle name="Обычный 2 7" xfId="14"/>
    <cellStyle name="Обычный 2 8" xfId="15"/>
    <cellStyle name="Обычный 2 9" xfId="16"/>
    <cellStyle name="Обычный 3" xfId="2"/>
    <cellStyle name="Обычный 4" xfId="3"/>
    <cellStyle name="Обычный 4 2" xfId="6"/>
    <cellStyle name="Обычный 5" xfId="4"/>
    <cellStyle name="Обычный 6" xfId="8"/>
    <cellStyle name="Обычный 7" xfId="10"/>
    <cellStyle name="Обычный 8" xfId="26"/>
    <cellStyle name="Обычный 9" xfId="44"/>
    <cellStyle name="Обычный_ИНП МР и П 2011 ( УСН 50% НДПИ 25%)" xfId="55"/>
    <cellStyle name="Финансовый" xfId="12" builtinId="3"/>
  </cellStyles>
  <dxfs count="0"/>
  <tableStyles count="0" defaultTableStyle="TableStyleMedium9" defaultPivotStyle="PivotStyleLight16"/>
  <colors>
    <mruColors>
      <color rgb="FFCCFFCC"/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E23"/>
  <sheetViews>
    <sheetView tabSelected="1" zoomScale="75" zoomScaleNormal="75" zoomScaleSheetLayoutView="80" workbookViewId="0">
      <pane xSplit="1" topLeftCell="B1" activePane="topRight" state="frozen"/>
      <selection pane="topRight" activeCell="M9" sqref="M9"/>
    </sheetView>
  </sheetViews>
  <sheetFormatPr defaultColWidth="9.140625" defaultRowHeight="15.75"/>
  <cols>
    <col min="1" max="1" width="15" style="2" customWidth="1"/>
    <col min="2" max="2" width="17.140625" style="2" hidden="1" customWidth="1"/>
    <col min="3" max="3" width="12.42578125" style="2" customWidth="1"/>
    <col min="4" max="6" width="9.7109375" style="2" customWidth="1"/>
    <col min="7" max="7" width="11.7109375" style="2" customWidth="1"/>
    <col min="8" max="8" width="11.85546875" style="2" customWidth="1"/>
    <col min="9" max="9" width="13" style="2" customWidth="1"/>
    <col min="10" max="10" width="9.28515625" style="2" customWidth="1"/>
    <col min="11" max="11" width="12.5703125" style="2" customWidth="1"/>
    <col min="12" max="12" width="10.7109375" style="2" customWidth="1"/>
    <col min="13" max="13" width="13.42578125" style="2" customWidth="1"/>
    <col min="14" max="14" width="12.28515625" style="2" customWidth="1"/>
    <col min="15" max="15" width="17.140625" style="2" hidden="1" customWidth="1"/>
    <col min="16" max="16" width="14.140625" style="2" customWidth="1"/>
    <col min="17" max="17" width="14.7109375" style="2" customWidth="1"/>
    <col min="18" max="18" width="12.140625" style="2" customWidth="1"/>
    <col min="19" max="19" width="13.5703125" style="2" customWidth="1"/>
    <col min="20" max="20" width="12.5703125" style="2" hidden="1" customWidth="1"/>
    <col min="21" max="21" width="13.140625" style="2" hidden="1" customWidth="1"/>
    <col min="22" max="22" width="13.42578125" style="2" customWidth="1"/>
    <col min="23" max="23" width="16.7109375" style="2" customWidth="1"/>
    <col min="24" max="24" width="18.85546875" style="2" customWidth="1"/>
    <col min="25" max="25" width="19.42578125" style="2" hidden="1" customWidth="1"/>
    <col min="26" max="26" width="15.28515625" style="2" hidden="1" customWidth="1"/>
    <col min="27" max="27" width="16.85546875" style="2" hidden="1" customWidth="1"/>
    <col min="28" max="29" width="15.85546875" style="2" hidden="1" customWidth="1"/>
    <col min="30" max="30" width="17.28515625" style="2" hidden="1" customWidth="1"/>
    <col min="31" max="31" width="9.140625" style="2" hidden="1" customWidth="1"/>
    <col min="32" max="32" width="0" style="2" hidden="1" customWidth="1"/>
    <col min="33" max="16384" width="9.140625" style="2"/>
  </cols>
  <sheetData>
    <row r="2" spans="1:30" s="1" customFormat="1" ht="22.9" customHeight="1">
      <c r="A2" s="43" t="s">
        <v>73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30" ht="16.5" thickBot="1">
      <c r="A3" s="2" t="s">
        <v>20</v>
      </c>
    </row>
    <row r="4" spans="1:30" ht="45.4" customHeight="1">
      <c r="A4" s="45" t="s">
        <v>13</v>
      </c>
      <c r="B4" s="46" t="s">
        <v>14</v>
      </c>
      <c r="C4" s="46" t="s">
        <v>15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65"/>
      <c r="P4" s="66" t="s">
        <v>63</v>
      </c>
      <c r="Q4" s="66" t="s">
        <v>62</v>
      </c>
      <c r="R4" s="67" t="s">
        <v>12</v>
      </c>
      <c r="S4" s="46" t="s">
        <v>67</v>
      </c>
      <c r="T4" s="46"/>
      <c r="U4" s="46"/>
      <c r="V4" s="46" t="s">
        <v>70</v>
      </c>
      <c r="W4" s="46" t="s">
        <v>71</v>
      </c>
      <c r="X4" s="68" t="s">
        <v>74</v>
      </c>
    </row>
    <row r="5" spans="1:30" ht="124.35" customHeight="1">
      <c r="A5" s="47"/>
      <c r="B5" s="44"/>
      <c r="C5" s="44" t="s">
        <v>16</v>
      </c>
      <c r="D5" s="44"/>
      <c r="E5" s="44"/>
      <c r="F5" s="44"/>
      <c r="G5" s="44"/>
      <c r="H5" s="44" t="s">
        <v>17</v>
      </c>
      <c r="I5" s="44"/>
      <c r="J5" s="44"/>
      <c r="K5" s="44"/>
      <c r="L5" s="44"/>
      <c r="M5" s="44"/>
      <c r="N5" s="44"/>
      <c r="O5" s="11"/>
      <c r="P5" s="51"/>
      <c r="Q5" s="51"/>
      <c r="R5" s="52"/>
      <c r="S5" s="44"/>
      <c r="T5" s="44"/>
      <c r="U5" s="44"/>
      <c r="V5" s="44"/>
      <c r="W5" s="44"/>
      <c r="X5" s="69"/>
    </row>
    <row r="6" spans="1:30" ht="16.350000000000001" customHeight="1">
      <c r="A6" s="47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11"/>
      <c r="P6" s="29">
        <v>1</v>
      </c>
      <c r="Q6" s="29">
        <v>2</v>
      </c>
      <c r="R6" s="29">
        <v>3</v>
      </c>
      <c r="S6" s="29">
        <v>4</v>
      </c>
      <c r="T6" s="29"/>
      <c r="U6" s="29"/>
      <c r="V6" s="29">
        <v>5</v>
      </c>
      <c r="W6" s="29">
        <v>6</v>
      </c>
      <c r="X6" s="69"/>
    </row>
    <row r="7" spans="1:30" ht="39.75" customHeight="1">
      <c r="A7" s="47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11"/>
      <c r="P7" s="36" t="s">
        <v>64</v>
      </c>
      <c r="Q7" s="36" t="s">
        <v>18</v>
      </c>
      <c r="R7" s="52" t="s">
        <v>66</v>
      </c>
      <c r="S7" s="44" t="s">
        <v>68</v>
      </c>
      <c r="T7" s="14"/>
      <c r="U7" s="3"/>
      <c r="V7" s="44" t="s">
        <v>65</v>
      </c>
      <c r="W7" s="53"/>
      <c r="X7" s="69"/>
      <c r="Z7" s="42" t="s">
        <v>72</v>
      </c>
      <c r="AA7" s="42"/>
      <c r="AB7" s="42"/>
      <c r="AC7" s="42"/>
      <c r="AD7" s="42"/>
    </row>
    <row r="8" spans="1:30" ht="165.4" customHeight="1">
      <c r="A8" s="47"/>
      <c r="B8" s="44"/>
      <c r="C8" s="36" t="s">
        <v>50</v>
      </c>
      <c r="D8" s="36" t="s">
        <v>49</v>
      </c>
      <c r="E8" s="36" t="s">
        <v>80</v>
      </c>
      <c r="F8" s="36" t="s">
        <v>82</v>
      </c>
      <c r="G8" s="36" t="s">
        <v>78</v>
      </c>
      <c r="H8" s="36" t="s">
        <v>19</v>
      </c>
      <c r="I8" s="36" t="s">
        <v>51</v>
      </c>
      <c r="J8" s="36" t="s">
        <v>52</v>
      </c>
      <c r="K8" s="36" t="s">
        <v>44</v>
      </c>
      <c r="L8" s="36" t="s">
        <v>53</v>
      </c>
      <c r="M8" s="36" t="s">
        <v>47</v>
      </c>
      <c r="N8" s="36" t="s">
        <v>61</v>
      </c>
      <c r="O8" s="54"/>
      <c r="P8" s="36" t="s">
        <v>77</v>
      </c>
      <c r="Q8" s="36" t="s">
        <v>77</v>
      </c>
      <c r="R8" s="52"/>
      <c r="S8" s="44"/>
      <c r="T8" s="36"/>
      <c r="U8" s="3"/>
      <c r="V8" s="44"/>
      <c r="W8" s="53"/>
      <c r="X8" s="69"/>
      <c r="Z8" s="30">
        <v>2023</v>
      </c>
      <c r="AA8" s="30" t="s">
        <v>81</v>
      </c>
      <c r="AB8" s="30" t="s">
        <v>69</v>
      </c>
      <c r="AC8" s="30">
        <v>2022</v>
      </c>
      <c r="AD8" s="30" t="s">
        <v>69</v>
      </c>
    </row>
    <row r="9" spans="1:30" s="10" customFormat="1" ht="20.100000000000001" customHeight="1">
      <c r="A9" s="70" t="s">
        <v>0</v>
      </c>
      <c r="B9" s="55"/>
      <c r="C9" s="49">
        <v>1889</v>
      </c>
      <c r="D9" s="49">
        <v>1230</v>
      </c>
      <c r="E9" s="12">
        <v>17401.728999999999</v>
      </c>
      <c r="F9" s="12">
        <v>28</v>
      </c>
      <c r="G9" s="56">
        <v>1233.9829999999999</v>
      </c>
      <c r="H9" s="12">
        <f>SUM('оценка расходов'!K9)</f>
        <v>5862.5</v>
      </c>
      <c r="I9" s="49">
        <v>449</v>
      </c>
      <c r="J9" s="20">
        <f>SUM('оценка расходов'!AB9)</f>
        <v>548.6</v>
      </c>
      <c r="K9" s="20">
        <f>SUM('оценка расходов'!AA9)</f>
        <v>0</v>
      </c>
      <c r="L9" s="20">
        <f>SUM('оценка расходов'!AK9)</f>
        <v>8265</v>
      </c>
      <c r="M9" s="25">
        <f>SUM('оценка расходов'!U9)</f>
        <v>10185.299999999999</v>
      </c>
      <c r="N9" s="57">
        <f>'оценка расходов'!AC9</f>
        <v>175.2</v>
      </c>
      <c r="O9" s="58"/>
      <c r="P9" s="12">
        <f>SUM(C9:G9)</f>
        <v>21782.712</v>
      </c>
      <c r="Q9" s="13">
        <f>SUM(H9:N9)</f>
        <v>25485.600000000002</v>
      </c>
      <c r="R9" s="22">
        <f>P9-Q9</f>
        <v>-3702.8880000000026</v>
      </c>
      <c r="S9" s="27">
        <f>$V$9*(R9/$R$20)</f>
        <v>4697.0335248959</v>
      </c>
      <c r="T9" s="59"/>
      <c r="U9" s="9"/>
      <c r="V9" s="41">
        <v>28436.2</v>
      </c>
      <c r="W9" s="40">
        <f>S9*1000</f>
        <v>4697033.5248958999</v>
      </c>
      <c r="X9" s="71">
        <v>4697034</v>
      </c>
      <c r="Y9" s="38">
        <v>4697033.5248958999</v>
      </c>
      <c r="Z9" s="19">
        <v>17401729</v>
      </c>
      <c r="AA9" s="31">
        <v>4700000</v>
      </c>
      <c r="AB9" s="31">
        <f>AA9-W9</f>
        <v>2966.4751041000709</v>
      </c>
      <c r="AC9" s="31"/>
      <c r="AD9" s="31"/>
    </row>
    <row r="10" spans="1:30" s="8" customFormat="1" ht="20.100000000000001" hidden="1" customHeight="1">
      <c r="A10" s="70" t="s">
        <v>1</v>
      </c>
      <c r="B10" s="60"/>
      <c r="C10" s="49"/>
      <c r="D10" s="49"/>
      <c r="E10" s="12">
        <v>0</v>
      </c>
      <c r="F10" s="12"/>
      <c r="G10" s="56"/>
      <c r="H10" s="12">
        <f>SUM('оценка расходов'!K10)</f>
        <v>0</v>
      </c>
      <c r="I10" s="49"/>
      <c r="J10" s="20">
        <f>SUM('оценка расходов'!AB10)</f>
        <v>0</v>
      </c>
      <c r="K10" s="20">
        <f>SUM('оценка расходов'!AA10)</f>
        <v>0</v>
      </c>
      <c r="L10" s="20">
        <f>SUM('оценка расходов'!AK10)</f>
        <v>0</v>
      </c>
      <c r="M10" s="25">
        <f>SUM('оценка расходов'!U10)</f>
        <v>0</v>
      </c>
      <c r="N10" s="57">
        <f>'оценка расходов'!AC10</f>
        <v>0</v>
      </c>
      <c r="O10" s="58"/>
      <c r="P10" s="12">
        <f t="shared" ref="P10:P18" si="0">SUM(C10:G10)</f>
        <v>0</v>
      </c>
      <c r="Q10" s="13">
        <f t="shared" ref="Q10:Q18" si="1">SUM(H10:N10)</f>
        <v>0</v>
      </c>
      <c r="R10" s="22">
        <f t="shared" ref="R10:R18" si="2">P10-Q10</f>
        <v>0</v>
      </c>
      <c r="S10" s="27">
        <f>$V$9*(R10/$R$20)</f>
        <v>0</v>
      </c>
      <c r="T10" s="59"/>
      <c r="U10" s="7"/>
      <c r="V10" s="41"/>
      <c r="W10" s="40">
        <f t="shared" ref="W10:W19" si="3">S10*1000</f>
        <v>0</v>
      </c>
      <c r="X10" s="71"/>
      <c r="Y10" s="39">
        <v>0</v>
      </c>
      <c r="Z10" s="19"/>
      <c r="AA10" s="31"/>
      <c r="AB10" s="31">
        <f t="shared" ref="AB10:AB19" si="4">AA10-W10</f>
        <v>0</v>
      </c>
      <c r="AC10" s="31"/>
      <c r="AD10" s="31"/>
    </row>
    <row r="11" spans="1:30" s="8" customFormat="1" ht="19.5" customHeight="1">
      <c r="A11" s="70" t="s">
        <v>2</v>
      </c>
      <c r="B11" s="60"/>
      <c r="C11" s="49">
        <v>164</v>
      </c>
      <c r="D11" s="49"/>
      <c r="E11" s="12">
        <v>7725.4530000000004</v>
      </c>
      <c r="F11" s="12">
        <v>257</v>
      </c>
      <c r="G11" s="56">
        <v>625.31700000000001</v>
      </c>
      <c r="H11" s="12">
        <f>SUM('оценка расходов'!K11)</f>
        <v>3709</v>
      </c>
      <c r="I11" s="49">
        <v>365</v>
      </c>
      <c r="J11" s="20">
        <f>SUM('оценка расходов'!AB11)</f>
        <v>365.7</v>
      </c>
      <c r="K11" s="20">
        <f>SUM('оценка расходов'!AA11)</f>
        <v>2408</v>
      </c>
      <c r="L11" s="20">
        <f>SUM('оценка расходов'!AK11)</f>
        <v>100.89999999999999</v>
      </c>
      <c r="M11" s="25">
        <f>SUM('оценка расходов'!U11)</f>
        <v>2799.4</v>
      </c>
      <c r="N11" s="57">
        <f>'оценка расходов'!AC11</f>
        <v>163.19999999999999</v>
      </c>
      <c r="O11" s="58"/>
      <c r="P11" s="12">
        <f t="shared" si="0"/>
        <v>8771.77</v>
      </c>
      <c r="Q11" s="13">
        <f t="shared" si="1"/>
        <v>9911.2000000000007</v>
      </c>
      <c r="R11" s="22">
        <f t="shared" si="2"/>
        <v>-1139.4300000000003</v>
      </c>
      <c r="S11" s="27">
        <f>$V$9*(R11/$R$20)</f>
        <v>1445.3423677065393</v>
      </c>
      <c r="T11" s="59"/>
      <c r="U11" s="7"/>
      <c r="V11" s="41"/>
      <c r="W11" s="40">
        <f t="shared" si="3"/>
        <v>1445342.3677065393</v>
      </c>
      <c r="X11" s="71">
        <v>1445342</v>
      </c>
      <c r="Y11" s="39">
        <v>1445342.3677065393</v>
      </c>
      <c r="Z11" s="19">
        <v>7725453</v>
      </c>
      <c r="AA11" s="31">
        <v>1450000</v>
      </c>
      <c r="AB11" s="31">
        <f t="shared" si="4"/>
        <v>4657.6322934606578</v>
      </c>
      <c r="AC11" s="31"/>
      <c r="AD11" s="31"/>
    </row>
    <row r="12" spans="1:30" s="10" customFormat="1" ht="19.5" customHeight="1">
      <c r="A12" s="70" t="s">
        <v>3</v>
      </c>
      <c r="B12" s="55"/>
      <c r="C12" s="49">
        <v>8635</v>
      </c>
      <c r="D12" s="49">
        <v>1900</v>
      </c>
      <c r="E12" s="12">
        <v>20035.204000000002</v>
      </c>
      <c r="F12" s="12">
        <v>-649</v>
      </c>
      <c r="G12" s="56">
        <v>1892.778</v>
      </c>
      <c r="H12" s="12">
        <f>SUM('оценка расходов'!K12)</f>
        <v>9499.5</v>
      </c>
      <c r="I12" s="49">
        <v>547</v>
      </c>
      <c r="J12" s="20">
        <f>SUM('оценка расходов'!AB12)</f>
        <v>771.7</v>
      </c>
      <c r="K12" s="20">
        <f>SUM('оценка расходов'!AA12)</f>
        <v>0</v>
      </c>
      <c r="L12" s="20">
        <f>SUM('оценка расходов'!AK12)</f>
        <v>9869.5000000000018</v>
      </c>
      <c r="M12" s="25">
        <f>SUM('оценка расходов'!U12)</f>
        <v>16726</v>
      </c>
      <c r="N12" s="57">
        <f>'оценка расходов'!AC12</f>
        <v>233.8</v>
      </c>
      <c r="O12" s="58"/>
      <c r="P12" s="12">
        <f t="shared" si="0"/>
        <v>31813.982</v>
      </c>
      <c r="Q12" s="13">
        <f t="shared" si="1"/>
        <v>37647.500000000007</v>
      </c>
      <c r="R12" s="22">
        <f t="shared" si="2"/>
        <v>-5833.5180000000073</v>
      </c>
      <c r="S12" s="27">
        <f>$V$9*(R12/$R$20)</f>
        <v>7399.6917039034652</v>
      </c>
      <c r="T12" s="59"/>
      <c r="U12" s="9"/>
      <c r="V12" s="41"/>
      <c r="W12" s="40">
        <f t="shared" si="3"/>
        <v>7399691.7039034655</v>
      </c>
      <c r="X12" s="71">
        <v>7399691</v>
      </c>
      <c r="Y12" s="38">
        <v>7399691.7039034655</v>
      </c>
      <c r="Z12" s="19">
        <v>20035204</v>
      </c>
      <c r="AA12" s="31">
        <v>7400000</v>
      </c>
      <c r="AB12" s="31">
        <f t="shared" si="4"/>
        <v>308.29609653446823</v>
      </c>
      <c r="AC12" s="31"/>
      <c r="AD12" s="31"/>
    </row>
    <row r="13" spans="1:30" s="8" customFormat="1" ht="20.100000000000001" customHeight="1">
      <c r="A13" s="70" t="s">
        <v>4</v>
      </c>
      <c r="B13" s="60"/>
      <c r="C13" s="49">
        <v>1162</v>
      </c>
      <c r="D13" s="49">
        <v>800</v>
      </c>
      <c r="E13" s="12">
        <v>18159.989000000001</v>
      </c>
      <c r="F13" s="12">
        <v>-187</v>
      </c>
      <c r="G13" s="56">
        <v>1316.4290000000001</v>
      </c>
      <c r="H13" s="12">
        <f>SUM('оценка расходов'!K13)</f>
        <v>4328.8999999999996</v>
      </c>
      <c r="I13" s="49">
        <v>459</v>
      </c>
      <c r="J13" s="20">
        <f>SUM('оценка расходов'!AB13)</f>
        <v>201.2</v>
      </c>
      <c r="K13" s="20">
        <f>SUM('оценка расходов'!AA13)</f>
        <v>2652</v>
      </c>
      <c r="L13" s="20">
        <f>SUM('оценка расходов'!AK13)</f>
        <v>6860.5999999999995</v>
      </c>
      <c r="M13" s="25">
        <f>SUM('оценка расходов'!U13)</f>
        <v>7994.3000000000011</v>
      </c>
      <c r="N13" s="57">
        <f>'оценка расходов'!AC13</f>
        <v>253.3</v>
      </c>
      <c r="O13" s="61"/>
      <c r="P13" s="12">
        <f>SUM(C13:G13)</f>
        <v>21251.418000000001</v>
      </c>
      <c r="Q13" s="13">
        <f t="shared" si="1"/>
        <v>22749.3</v>
      </c>
      <c r="R13" s="22">
        <f t="shared" si="2"/>
        <v>-1497.8819999999978</v>
      </c>
      <c r="S13" s="27">
        <f t="shared" ref="S13:S19" si="5">$V$9*(R13/$R$20)</f>
        <v>1900.030994817587</v>
      </c>
      <c r="T13" s="59"/>
      <c r="U13" s="7"/>
      <c r="V13" s="41"/>
      <c r="W13" s="40">
        <f t="shared" si="3"/>
        <v>1900030.9948175871</v>
      </c>
      <c r="X13" s="71">
        <v>1900031</v>
      </c>
      <c r="Y13" s="39">
        <v>1900030.9948175871</v>
      </c>
      <c r="Z13" s="19">
        <v>18159989</v>
      </c>
      <c r="AA13" s="31">
        <v>1900000</v>
      </c>
      <c r="AB13" s="31">
        <f t="shared" si="4"/>
        <v>-30.994817587081343</v>
      </c>
      <c r="AC13" s="31"/>
      <c r="AD13" s="31"/>
    </row>
    <row r="14" spans="1:30" s="8" customFormat="1" ht="19.5" customHeight="1">
      <c r="A14" s="70" t="s">
        <v>5</v>
      </c>
      <c r="B14" s="60"/>
      <c r="C14" s="49">
        <v>1038</v>
      </c>
      <c r="D14" s="49">
        <v>480</v>
      </c>
      <c r="E14" s="12">
        <v>9304.6820000000007</v>
      </c>
      <c r="F14" s="12">
        <v>357</v>
      </c>
      <c r="G14" s="56">
        <v>1066.8810000000001</v>
      </c>
      <c r="H14" s="12">
        <f>SUM('оценка расходов'!K14)</f>
        <v>5039</v>
      </c>
      <c r="I14" s="49">
        <v>399</v>
      </c>
      <c r="J14" s="20">
        <f>SUM('оценка расходов'!AB14)</f>
        <v>665.5</v>
      </c>
      <c r="K14" s="20">
        <f>SUM('оценка расходов'!AA14)</f>
        <v>0</v>
      </c>
      <c r="L14" s="20">
        <f>SUM('оценка расходов'!AK14)</f>
        <v>2707</v>
      </c>
      <c r="M14" s="25">
        <f>SUM('оценка расходов'!U14)</f>
        <v>5783.5</v>
      </c>
      <c r="N14" s="57">
        <f>'оценка расходов'!AC14</f>
        <v>175.2</v>
      </c>
      <c r="O14" s="58"/>
      <c r="P14" s="12">
        <f t="shared" si="0"/>
        <v>12246.563</v>
      </c>
      <c r="Q14" s="13">
        <f t="shared" si="1"/>
        <v>14769.2</v>
      </c>
      <c r="R14" s="22">
        <f t="shared" si="2"/>
        <v>-2522.6370000000006</v>
      </c>
      <c r="S14" s="27">
        <f t="shared" si="5"/>
        <v>3199.910599549004</v>
      </c>
      <c r="T14" s="59"/>
      <c r="U14" s="7"/>
      <c r="V14" s="41"/>
      <c r="W14" s="40">
        <f t="shared" si="3"/>
        <v>3199910.5995490039</v>
      </c>
      <c r="X14" s="71">
        <v>3199911</v>
      </c>
      <c r="Y14" s="39">
        <v>3199910.5995490039</v>
      </c>
      <c r="Z14" s="19">
        <v>9304682</v>
      </c>
      <c r="AA14" s="31">
        <v>3200000</v>
      </c>
      <c r="AB14" s="31">
        <f t="shared" si="4"/>
        <v>89.400450996123254</v>
      </c>
      <c r="AC14" s="31"/>
      <c r="AD14" s="31"/>
    </row>
    <row r="15" spans="1:30" s="10" customFormat="1" ht="19.5" customHeight="1">
      <c r="A15" s="70" t="s">
        <v>6</v>
      </c>
      <c r="B15" s="55"/>
      <c r="C15" s="49">
        <v>3875</v>
      </c>
      <c r="D15" s="49"/>
      <c r="E15" s="12">
        <v>12064.135</v>
      </c>
      <c r="F15" s="12">
        <v>86</v>
      </c>
      <c r="G15" s="56">
        <v>1162.9839999999999</v>
      </c>
      <c r="H15" s="12">
        <f>SUM('оценка расходов'!K15)</f>
        <v>5798.5999999999995</v>
      </c>
      <c r="I15" s="49">
        <v>454</v>
      </c>
      <c r="J15" s="20">
        <f>SUM('оценка расходов'!AB15)</f>
        <v>365.7</v>
      </c>
      <c r="K15" s="20">
        <f>SUM('оценка расходов'!AA15)</f>
        <v>0</v>
      </c>
      <c r="L15" s="20">
        <f>SUM('оценка расходов'!AK15)</f>
        <v>238.9</v>
      </c>
      <c r="M15" s="25">
        <f>SUM('оценка расходов'!U15)</f>
        <v>12460.83</v>
      </c>
      <c r="N15" s="57">
        <f>'оценка расходов'!AC15</f>
        <v>156.1</v>
      </c>
      <c r="O15" s="58"/>
      <c r="P15" s="12">
        <f t="shared" si="0"/>
        <v>17188.118999999999</v>
      </c>
      <c r="Q15" s="13">
        <f t="shared" si="1"/>
        <v>19474.129999999997</v>
      </c>
      <c r="R15" s="22">
        <f t="shared" si="2"/>
        <v>-2286.0109999999986</v>
      </c>
      <c r="S15" s="27">
        <f t="shared" si="5"/>
        <v>2899.7556246045751</v>
      </c>
      <c r="T15" s="59"/>
      <c r="U15" s="9"/>
      <c r="V15" s="41"/>
      <c r="W15" s="40">
        <f t="shared" si="3"/>
        <v>2899755.6246045753</v>
      </c>
      <c r="X15" s="71">
        <v>2899756</v>
      </c>
      <c r="Y15" s="38">
        <v>2899755.6246045753</v>
      </c>
      <c r="Z15" s="19">
        <v>12064135</v>
      </c>
      <c r="AA15" s="31">
        <v>2900000</v>
      </c>
      <c r="AB15" s="31">
        <f t="shared" si="4"/>
        <v>244.37539542466402</v>
      </c>
      <c r="AC15" s="31"/>
      <c r="AD15" s="31"/>
    </row>
    <row r="16" spans="1:30" s="10" customFormat="1" ht="19.5" customHeight="1">
      <c r="A16" s="72" t="s">
        <v>7</v>
      </c>
      <c r="B16" s="62"/>
      <c r="C16" s="50">
        <v>7182</v>
      </c>
      <c r="D16" s="50">
        <v>710</v>
      </c>
      <c r="E16" s="12">
        <v>9177.5139999999992</v>
      </c>
      <c r="F16" s="12">
        <v>2209</v>
      </c>
      <c r="G16" s="56">
        <v>901.21699999999998</v>
      </c>
      <c r="H16" s="12">
        <f>SUM('оценка расходов'!K16)</f>
        <v>6742.7999999999993</v>
      </c>
      <c r="I16" s="49">
        <v>535</v>
      </c>
      <c r="J16" s="20">
        <f>SUM('оценка расходов'!AB16)</f>
        <v>582.6</v>
      </c>
      <c r="K16" s="20">
        <f>SUM('оценка расходов'!AA16)</f>
        <v>0</v>
      </c>
      <c r="L16" s="20">
        <f>SUM('оценка расходов'!AK16)</f>
        <v>4602.2000000000007</v>
      </c>
      <c r="M16" s="25">
        <f>SUM('оценка расходов'!U16)</f>
        <v>8291.2999999999993</v>
      </c>
      <c r="N16" s="57">
        <f>'оценка расходов'!AC16</f>
        <v>175.2</v>
      </c>
      <c r="O16" s="58"/>
      <c r="P16" s="12">
        <f t="shared" si="0"/>
        <v>20179.731</v>
      </c>
      <c r="Q16" s="13">
        <f t="shared" si="1"/>
        <v>20929.100000000002</v>
      </c>
      <c r="R16" s="22">
        <f t="shared" si="2"/>
        <v>-749.36900000000242</v>
      </c>
      <c r="S16" s="27">
        <f t="shared" si="5"/>
        <v>950.55840617316119</v>
      </c>
      <c r="T16" s="59"/>
      <c r="U16" s="9"/>
      <c r="V16" s="41"/>
      <c r="W16" s="40">
        <f t="shared" si="3"/>
        <v>950558.40617316123</v>
      </c>
      <c r="X16" s="71">
        <v>950558</v>
      </c>
      <c r="Y16" s="38">
        <v>950558.40617316123</v>
      </c>
      <c r="Z16" s="19">
        <v>9177514</v>
      </c>
      <c r="AA16" s="31">
        <v>950000</v>
      </c>
      <c r="AB16" s="31">
        <f t="shared" si="4"/>
        <v>-558.40617316123098</v>
      </c>
      <c r="AC16" s="31"/>
      <c r="AD16" s="31"/>
    </row>
    <row r="17" spans="1:30" s="8" customFormat="1" ht="19.5" customHeight="1">
      <c r="A17" s="72" t="s">
        <v>8</v>
      </c>
      <c r="B17" s="63"/>
      <c r="C17" s="50">
        <v>413</v>
      </c>
      <c r="D17" s="50">
        <v>200</v>
      </c>
      <c r="E17" s="12">
        <v>9847.5020000000004</v>
      </c>
      <c r="F17" s="12">
        <v>188</v>
      </c>
      <c r="G17" s="56">
        <v>974.56700000000001</v>
      </c>
      <c r="H17" s="12">
        <f>SUM('оценка расходов'!K17)</f>
        <v>4388</v>
      </c>
      <c r="I17" s="49">
        <v>386</v>
      </c>
      <c r="J17" s="20">
        <f>SUM('оценка расходов'!AB17)</f>
        <v>214.8</v>
      </c>
      <c r="K17" s="20">
        <f>SUM('оценка расходов'!AA17)</f>
        <v>19.100000000000001</v>
      </c>
      <c r="L17" s="20">
        <f>SUM('оценка расходов'!AK17)</f>
        <v>1756.7999999999997</v>
      </c>
      <c r="M17" s="25">
        <f>SUM('оценка расходов'!U17)</f>
        <v>6574.4</v>
      </c>
      <c r="N17" s="57">
        <f>'оценка расходов'!AC17</f>
        <v>175.2</v>
      </c>
      <c r="O17" s="58"/>
      <c r="P17" s="12">
        <f>SUM(C17:G17)</f>
        <v>11623.069</v>
      </c>
      <c r="Q17" s="13">
        <f t="shared" si="1"/>
        <v>13514.300000000001</v>
      </c>
      <c r="R17" s="22">
        <f t="shared" si="2"/>
        <v>-1891.2310000000016</v>
      </c>
      <c r="S17" s="27">
        <f t="shared" si="5"/>
        <v>2398.9857134005665</v>
      </c>
      <c r="T17" s="59"/>
      <c r="U17" s="7"/>
      <c r="V17" s="41"/>
      <c r="W17" s="40">
        <f t="shared" si="3"/>
        <v>2398985.7134005665</v>
      </c>
      <c r="X17" s="71">
        <v>2398986</v>
      </c>
      <c r="Y17" s="39">
        <v>2398985.7134005665</v>
      </c>
      <c r="Z17" s="19">
        <v>9847502</v>
      </c>
      <c r="AA17" s="31">
        <v>2400000</v>
      </c>
      <c r="AB17" s="31">
        <f t="shared" si="4"/>
        <v>1014.2865994335152</v>
      </c>
      <c r="AC17" s="31"/>
      <c r="AD17" s="31"/>
    </row>
    <row r="18" spans="1:30" s="8" customFormat="1" ht="20.100000000000001" customHeight="1">
      <c r="A18" s="72" t="s">
        <v>9</v>
      </c>
      <c r="B18" s="63"/>
      <c r="C18" s="50">
        <v>1911</v>
      </c>
      <c r="D18" s="50">
        <v>270</v>
      </c>
      <c r="E18" s="12">
        <v>12273.049000000001</v>
      </c>
      <c r="F18" s="12">
        <v>477</v>
      </c>
      <c r="G18" s="56">
        <v>962.01599999999996</v>
      </c>
      <c r="H18" s="12">
        <f>SUM('оценка расходов'!K18)</f>
        <v>6201.3</v>
      </c>
      <c r="I18" s="49">
        <v>449</v>
      </c>
      <c r="J18" s="20">
        <f>SUM('оценка расходов'!AB18)</f>
        <v>182.9</v>
      </c>
      <c r="K18" s="20">
        <f>SUM('оценка расходов'!AA18)</f>
        <v>3780</v>
      </c>
      <c r="L18" s="20">
        <f>SUM('оценка расходов'!AK18)</f>
        <v>1550.4</v>
      </c>
      <c r="M18" s="25">
        <f>SUM('оценка расходов'!U18)</f>
        <v>5760.0999999999985</v>
      </c>
      <c r="N18" s="57">
        <f>'оценка расходов'!AC18</f>
        <v>175.2</v>
      </c>
      <c r="O18" s="58"/>
      <c r="P18" s="12">
        <f t="shared" si="0"/>
        <v>15893.065000000001</v>
      </c>
      <c r="Q18" s="13">
        <f t="shared" si="1"/>
        <v>18098.899999999998</v>
      </c>
      <c r="R18" s="22">
        <f t="shared" si="2"/>
        <v>-2205.8349999999973</v>
      </c>
      <c r="S18" s="27">
        <f t="shared" si="5"/>
        <v>2798.0540986896517</v>
      </c>
      <c r="T18" s="59"/>
      <c r="U18" s="7"/>
      <c r="V18" s="41"/>
      <c r="W18" s="40">
        <f t="shared" si="3"/>
        <v>2798054.0986896516</v>
      </c>
      <c r="X18" s="71">
        <v>2798054</v>
      </c>
      <c r="Y18" s="39">
        <v>2798054.0986896516</v>
      </c>
      <c r="Z18" s="19">
        <v>12273049</v>
      </c>
      <c r="AA18" s="31">
        <v>2800000</v>
      </c>
      <c r="AB18" s="31">
        <f t="shared" si="4"/>
        <v>1945.9013103484176</v>
      </c>
      <c r="AC18" s="31"/>
      <c r="AD18" s="31"/>
    </row>
    <row r="19" spans="1:30" s="8" customFormat="1" ht="20.100000000000001" customHeight="1">
      <c r="A19" s="72" t="s">
        <v>10</v>
      </c>
      <c r="B19" s="63"/>
      <c r="C19" s="50">
        <v>649</v>
      </c>
      <c r="D19" s="50"/>
      <c r="E19" s="12">
        <v>6280.143</v>
      </c>
      <c r="F19" s="12">
        <v>132</v>
      </c>
      <c r="G19" s="56">
        <v>647.59100000000001</v>
      </c>
      <c r="H19" s="12">
        <f>SUM('оценка расходов'!K19)</f>
        <v>3783.1</v>
      </c>
      <c r="I19" s="49">
        <v>420</v>
      </c>
      <c r="J19" s="20">
        <f>SUM('оценка расходов'!AB19)</f>
        <v>345.6</v>
      </c>
      <c r="K19" s="20">
        <f>SUM('оценка расходов'!AA19)</f>
        <v>0</v>
      </c>
      <c r="L19" s="20">
        <f>SUM('оценка расходов'!AK19)</f>
        <v>563.20000000000005</v>
      </c>
      <c r="M19" s="25">
        <f>SUM('оценка расходов'!U19)</f>
        <v>3029.5000000000005</v>
      </c>
      <c r="N19" s="57">
        <f>'оценка расходов'!AC19</f>
        <v>156.1</v>
      </c>
      <c r="O19" s="58"/>
      <c r="P19" s="12">
        <f>SUM(C19:G19)</f>
        <v>7708.7340000000004</v>
      </c>
      <c r="Q19" s="13">
        <f>SUM(H19:N19)</f>
        <v>8297.5000000000018</v>
      </c>
      <c r="R19" s="22">
        <f>P19-Q19</f>
        <v>-588.76600000000144</v>
      </c>
      <c r="S19" s="27">
        <f t="shared" si="5"/>
        <v>746.83696625954224</v>
      </c>
      <c r="T19" s="59"/>
      <c r="U19" s="7"/>
      <c r="V19" s="41"/>
      <c r="W19" s="40">
        <f t="shared" si="3"/>
        <v>746836.96625954227</v>
      </c>
      <c r="X19" s="71">
        <v>746837</v>
      </c>
      <c r="Y19" s="39">
        <v>746836.96625954227</v>
      </c>
      <c r="Z19" s="19">
        <v>6280143</v>
      </c>
      <c r="AA19" s="31">
        <v>750000</v>
      </c>
      <c r="AB19" s="31">
        <f t="shared" si="4"/>
        <v>3163.0337404577294</v>
      </c>
      <c r="AC19" s="31"/>
      <c r="AD19" s="31"/>
    </row>
    <row r="20" spans="1:30" s="4" customFormat="1" ht="20.100000000000001" customHeight="1" thickBot="1">
      <c r="A20" s="73" t="s">
        <v>11</v>
      </c>
      <c r="B20" s="74">
        <f t="shared" ref="B20:N20" si="6">SUM(B9:B19)</f>
        <v>0</v>
      </c>
      <c r="C20" s="21">
        <f t="shared" si="6"/>
        <v>26918</v>
      </c>
      <c r="D20" s="21">
        <f t="shared" si="6"/>
        <v>5590</v>
      </c>
      <c r="E20" s="21">
        <f t="shared" ref="E20:F20" si="7">SUM(E9:E19)</f>
        <v>122269.39999999998</v>
      </c>
      <c r="F20" s="21">
        <f t="shared" si="7"/>
        <v>2898</v>
      </c>
      <c r="G20" s="21">
        <f t="shared" si="6"/>
        <v>10783.762999999999</v>
      </c>
      <c r="H20" s="21">
        <f t="shared" si="6"/>
        <v>55352.700000000004</v>
      </c>
      <c r="I20" s="21">
        <f t="shared" si="6"/>
        <v>4463</v>
      </c>
      <c r="J20" s="21">
        <f t="shared" si="6"/>
        <v>4244.3</v>
      </c>
      <c r="K20" s="21">
        <f t="shared" si="6"/>
        <v>8859.1</v>
      </c>
      <c r="L20" s="21">
        <f t="shared" si="6"/>
        <v>36514.5</v>
      </c>
      <c r="M20" s="21">
        <f t="shared" si="6"/>
        <v>79604.63</v>
      </c>
      <c r="N20" s="21">
        <f t="shared" si="6"/>
        <v>1838.5</v>
      </c>
      <c r="O20" s="75"/>
      <c r="P20" s="76">
        <f>SUM(P9:P19)</f>
        <v>168459.16299999997</v>
      </c>
      <c r="Q20" s="76">
        <f>SUM(Q9:Q19)</f>
        <v>190876.73</v>
      </c>
      <c r="R20" s="76">
        <f>SUM(R9:R19)</f>
        <v>-22417.567000000017</v>
      </c>
      <c r="S20" s="77">
        <f>SUM(S9:S19)</f>
        <v>28436.199999999993</v>
      </c>
      <c r="T20" s="78"/>
      <c r="U20" s="21">
        <f>SUM(U9:U19)</f>
        <v>0</v>
      </c>
      <c r="V20" s="79"/>
      <c r="W20" s="80">
        <f t="shared" ref="W20:AB20" si="8">SUM(W9:W19)</f>
        <v>28436199.999999993</v>
      </c>
      <c r="X20" s="81">
        <f t="shared" si="8"/>
        <v>28436200</v>
      </c>
      <c r="Y20" s="64">
        <f t="shared" si="8"/>
        <v>28436199.999999993</v>
      </c>
      <c r="Z20" s="18">
        <f t="shared" si="8"/>
        <v>122269400</v>
      </c>
      <c r="AA20" s="32">
        <f t="shared" si="8"/>
        <v>28450000</v>
      </c>
      <c r="AB20" s="32">
        <f t="shared" si="8"/>
        <v>13800.000000007334</v>
      </c>
      <c r="AC20" s="31"/>
      <c r="AD20" s="31"/>
    </row>
    <row r="21" spans="1:30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6"/>
    </row>
    <row r="23" spans="1:30">
      <c r="AA23" s="35">
        <f>X20-AA20</f>
        <v>-13800</v>
      </c>
    </row>
  </sheetData>
  <mergeCells count="22">
    <mergeCell ref="Z7:AD7"/>
    <mergeCell ref="R4:R5"/>
    <mergeCell ref="S4:S5"/>
    <mergeCell ref="A2:X2"/>
    <mergeCell ref="A4:A8"/>
    <mergeCell ref="B4:B8"/>
    <mergeCell ref="C5:G7"/>
    <mergeCell ref="P4:P5"/>
    <mergeCell ref="Q4:Q5"/>
    <mergeCell ref="H5:N7"/>
    <mergeCell ref="C4:N4"/>
    <mergeCell ref="R7:R8"/>
    <mergeCell ref="S7:S8"/>
    <mergeCell ref="V7:V8"/>
    <mergeCell ref="X4:X8"/>
    <mergeCell ref="W7:W8"/>
    <mergeCell ref="T9:T19"/>
    <mergeCell ref="V9:V19"/>
    <mergeCell ref="U4:U5"/>
    <mergeCell ref="V4:V5"/>
    <mergeCell ref="W4:W5"/>
    <mergeCell ref="T4:T5"/>
  </mergeCells>
  <pageMargins left="0.27559055118110237" right="0.19685039370078741" top="0.43307086614173229" bottom="0.23622047244094491" header="0.31496062992125984" footer="0.19685039370078741"/>
  <pageSetup paperSize="9" scale="44" orientation="landscape" r:id="rId1"/>
  <rowBreaks count="1" manualBreakCount="1">
    <brk id="20" max="21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AK33"/>
  <sheetViews>
    <sheetView workbookViewId="0">
      <selection activeCell="U38" sqref="U38"/>
    </sheetView>
  </sheetViews>
  <sheetFormatPr defaultColWidth="9.140625" defaultRowHeight="15"/>
  <cols>
    <col min="1" max="1" width="1.42578125" style="15" customWidth="1"/>
    <col min="2" max="2" width="3.42578125" style="15" customWidth="1"/>
    <col min="3" max="3" width="7.28515625" style="15" customWidth="1"/>
    <col min="4" max="4" width="8.42578125" style="15" customWidth="1"/>
    <col min="5" max="5" width="6.28515625" style="15" customWidth="1"/>
    <col min="6" max="6" width="5.140625" style="15" customWidth="1"/>
    <col min="7" max="7" width="5.42578125" style="15" customWidth="1"/>
    <col min="8" max="8" width="5.7109375" style="15" customWidth="1"/>
    <col min="9" max="9" width="5.5703125" style="15" customWidth="1"/>
    <col min="10" max="10" width="5.7109375" style="15" customWidth="1"/>
    <col min="11" max="11" width="7.42578125" style="15" customWidth="1"/>
    <col min="12" max="12" width="8.28515625" style="15" customWidth="1"/>
    <col min="13" max="13" width="7.42578125" style="15" customWidth="1"/>
    <col min="14" max="14" width="5.42578125" style="15" customWidth="1"/>
    <col min="15" max="15" width="6.7109375" style="15" customWidth="1"/>
    <col min="16" max="16" width="6.5703125" style="15" customWidth="1"/>
    <col min="17" max="17" width="6.28515625" style="15" customWidth="1"/>
    <col min="18" max="18" width="8.140625" style="15" customWidth="1"/>
    <col min="19" max="19" width="8.140625" style="15" hidden="1" customWidth="1"/>
    <col min="20" max="20" width="8.140625" style="15" customWidth="1"/>
    <col min="21" max="21" width="7.5703125" style="15" customWidth="1"/>
    <col min="22" max="22" width="7.140625" style="15" customWidth="1"/>
    <col min="23" max="23" width="7.42578125" style="15" customWidth="1"/>
    <col min="24" max="24" width="6.85546875" style="15" customWidth="1"/>
    <col min="25" max="25" width="6.28515625" style="15" customWidth="1"/>
    <col min="26" max="26" width="6.42578125" style="15" customWidth="1"/>
    <col min="27" max="27" width="7.140625" style="15" customWidth="1"/>
    <col min="28" max="28" width="9.140625" style="15" customWidth="1"/>
    <col min="29" max="29" width="7" style="15" customWidth="1"/>
    <col min="30" max="30" width="9.140625" style="15" customWidth="1"/>
    <col min="31" max="34" width="8.7109375" style="15" customWidth="1"/>
    <col min="35" max="35" width="8.7109375" style="15" hidden="1" customWidth="1"/>
    <col min="36" max="36" width="8.7109375" style="15" customWidth="1"/>
    <col min="37" max="37" width="8.28515625" style="15" customWidth="1"/>
    <col min="38" max="16384" width="9.140625" style="15"/>
  </cols>
  <sheetData>
    <row r="3" spans="2:37" ht="1.5" customHeight="1" thickBot="1"/>
    <row r="4" spans="2:37" ht="14.25" hidden="1" customHeight="1"/>
    <row r="5" spans="2:37" ht="15" customHeight="1">
      <c r="B5" s="86" t="s">
        <v>21</v>
      </c>
      <c r="C5" s="87" t="s">
        <v>22</v>
      </c>
      <c r="D5" s="87" t="s">
        <v>58</v>
      </c>
      <c r="E5" s="87"/>
      <c r="F5" s="87"/>
      <c r="G5" s="87"/>
      <c r="H5" s="87"/>
      <c r="I5" s="87"/>
      <c r="J5" s="87" t="s">
        <v>60</v>
      </c>
      <c r="K5" s="88" t="s">
        <v>23</v>
      </c>
      <c r="L5" s="87" t="s">
        <v>75</v>
      </c>
      <c r="M5" s="87"/>
      <c r="N5" s="87"/>
      <c r="O5" s="87"/>
      <c r="P5" s="87"/>
      <c r="Q5" s="87"/>
      <c r="R5" s="87"/>
      <c r="S5" s="89"/>
      <c r="T5" s="90" t="s">
        <v>79</v>
      </c>
      <c r="U5" s="88" t="s">
        <v>23</v>
      </c>
      <c r="V5" s="87" t="s">
        <v>46</v>
      </c>
      <c r="W5" s="87"/>
      <c r="X5" s="87"/>
      <c r="Y5" s="87"/>
      <c r="Z5" s="87"/>
      <c r="AA5" s="88" t="s">
        <v>23</v>
      </c>
      <c r="AB5" s="91" t="s">
        <v>24</v>
      </c>
      <c r="AC5" s="91" t="s">
        <v>57</v>
      </c>
      <c r="AD5" s="87" t="s">
        <v>48</v>
      </c>
      <c r="AE5" s="87"/>
      <c r="AF5" s="87" t="s">
        <v>56</v>
      </c>
      <c r="AG5" s="87"/>
      <c r="AH5" s="87"/>
      <c r="AI5" s="87"/>
      <c r="AJ5" s="87"/>
      <c r="AK5" s="92" t="s">
        <v>23</v>
      </c>
    </row>
    <row r="6" spans="2:37" ht="36.75" customHeight="1">
      <c r="B6" s="93"/>
      <c r="C6" s="48"/>
      <c r="D6" s="48"/>
      <c r="E6" s="48"/>
      <c r="F6" s="48"/>
      <c r="G6" s="48"/>
      <c r="H6" s="48"/>
      <c r="I6" s="48"/>
      <c r="J6" s="48"/>
      <c r="K6" s="82"/>
      <c r="L6" s="48"/>
      <c r="M6" s="48"/>
      <c r="N6" s="48"/>
      <c r="O6" s="48"/>
      <c r="P6" s="48"/>
      <c r="Q6" s="48"/>
      <c r="R6" s="48"/>
      <c r="S6" s="37"/>
      <c r="T6" s="83"/>
      <c r="U6" s="82"/>
      <c r="V6" s="48"/>
      <c r="W6" s="48"/>
      <c r="X6" s="48"/>
      <c r="Y6" s="48"/>
      <c r="Z6" s="48"/>
      <c r="AA6" s="82"/>
      <c r="AB6" s="84"/>
      <c r="AC6" s="84"/>
      <c r="AD6" s="48"/>
      <c r="AE6" s="48"/>
      <c r="AF6" s="48"/>
      <c r="AG6" s="48"/>
      <c r="AH6" s="48"/>
      <c r="AI6" s="48"/>
      <c r="AJ6" s="48"/>
      <c r="AK6" s="94"/>
    </row>
    <row r="7" spans="2:37" ht="30" customHeight="1">
      <c r="B7" s="95"/>
      <c r="C7" s="37"/>
      <c r="D7" s="48" t="s">
        <v>25</v>
      </c>
      <c r="E7" s="48"/>
      <c r="F7" s="48" t="s">
        <v>26</v>
      </c>
      <c r="G7" s="48"/>
      <c r="H7" s="48"/>
      <c r="I7" s="48"/>
      <c r="J7" s="48"/>
      <c r="K7" s="82"/>
      <c r="L7" s="48" t="s">
        <v>25</v>
      </c>
      <c r="M7" s="48"/>
      <c r="N7" s="48" t="s">
        <v>27</v>
      </c>
      <c r="O7" s="48"/>
      <c r="P7" s="48"/>
      <c r="Q7" s="48"/>
      <c r="R7" s="48" t="s">
        <v>54</v>
      </c>
      <c r="S7" s="37"/>
      <c r="T7" s="83"/>
      <c r="U7" s="82"/>
      <c r="V7" s="48" t="s">
        <v>28</v>
      </c>
      <c r="W7" s="48" t="s">
        <v>29</v>
      </c>
      <c r="X7" s="48" t="s">
        <v>30</v>
      </c>
      <c r="Y7" s="48" t="s">
        <v>45</v>
      </c>
      <c r="Z7" s="48" t="s">
        <v>55</v>
      </c>
      <c r="AA7" s="82"/>
      <c r="AB7" s="84"/>
      <c r="AC7" s="84"/>
      <c r="AD7" s="48" t="s">
        <v>25</v>
      </c>
      <c r="AE7" s="48"/>
      <c r="AF7" s="48">
        <v>223</v>
      </c>
      <c r="AG7" s="48" t="s">
        <v>31</v>
      </c>
      <c r="AH7" s="48" t="s">
        <v>32</v>
      </c>
      <c r="AI7" s="48">
        <v>223</v>
      </c>
      <c r="AJ7" s="48" t="s">
        <v>76</v>
      </c>
      <c r="AK7" s="94"/>
    </row>
    <row r="8" spans="2:37" ht="26.25" customHeight="1">
      <c r="B8" s="95"/>
      <c r="C8" s="37"/>
      <c r="D8" s="37">
        <v>211</v>
      </c>
      <c r="E8" s="37">
        <v>213</v>
      </c>
      <c r="F8" s="37">
        <v>221</v>
      </c>
      <c r="G8" s="37">
        <v>223</v>
      </c>
      <c r="H8" s="37" t="s">
        <v>31</v>
      </c>
      <c r="I8" s="37" t="s">
        <v>59</v>
      </c>
      <c r="J8" s="48"/>
      <c r="K8" s="82"/>
      <c r="L8" s="37">
        <v>211</v>
      </c>
      <c r="M8" s="37">
        <v>213</v>
      </c>
      <c r="N8" s="37">
        <v>221</v>
      </c>
      <c r="O8" s="37">
        <v>223</v>
      </c>
      <c r="P8" s="37" t="s">
        <v>31</v>
      </c>
      <c r="Q8" s="85" t="s">
        <v>32</v>
      </c>
      <c r="R8" s="48"/>
      <c r="S8" s="37"/>
      <c r="T8" s="83"/>
      <c r="U8" s="82"/>
      <c r="V8" s="48"/>
      <c r="W8" s="48"/>
      <c r="X8" s="48"/>
      <c r="Y8" s="48"/>
      <c r="Z8" s="48"/>
      <c r="AA8" s="82"/>
      <c r="AB8" s="84"/>
      <c r="AC8" s="84"/>
      <c r="AD8" s="37">
        <v>211</v>
      </c>
      <c r="AE8" s="37">
        <v>213</v>
      </c>
      <c r="AF8" s="48"/>
      <c r="AG8" s="48"/>
      <c r="AH8" s="48"/>
      <c r="AI8" s="48"/>
      <c r="AJ8" s="48"/>
      <c r="AK8" s="94"/>
    </row>
    <row r="9" spans="2:37" ht="16.7" customHeight="1">
      <c r="B9" s="96">
        <v>1</v>
      </c>
      <c r="C9" s="28" t="s">
        <v>33</v>
      </c>
      <c r="D9" s="16">
        <v>4215</v>
      </c>
      <c r="E9" s="16">
        <v>1283</v>
      </c>
      <c r="F9" s="16">
        <v>40.5</v>
      </c>
      <c r="G9" s="16">
        <v>198</v>
      </c>
      <c r="H9" s="16"/>
      <c r="I9" s="16"/>
      <c r="J9" s="16">
        <v>126</v>
      </c>
      <c r="K9" s="17">
        <f t="shared" ref="K9:K19" si="0">SUM(D9:J9)</f>
        <v>5862.5</v>
      </c>
      <c r="L9" s="16">
        <v>6993.9</v>
      </c>
      <c r="M9" s="16">
        <v>2021</v>
      </c>
      <c r="N9" s="16">
        <v>28</v>
      </c>
      <c r="O9" s="16">
        <v>567.4</v>
      </c>
      <c r="P9" s="16">
        <v>88</v>
      </c>
      <c r="Q9" s="16">
        <v>474.7</v>
      </c>
      <c r="R9" s="26">
        <v>12.3</v>
      </c>
      <c r="S9" s="26"/>
      <c r="T9" s="33"/>
      <c r="U9" s="17">
        <f>SUM(L9:T9)</f>
        <v>10185.299999999999</v>
      </c>
      <c r="V9" s="16"/>
      <c r="W9" s="16"/>
      <c r="X9" s="16"/>
      <c r="Y9" s="16"/>
      <c r="Z9" s="16"/>
      <c r="AA9" s="17">
        <f>V9+W9+X9+Y9+Z9</f>
        <v>0</v>
      </c>
      <c r="AB9" s="17">
        <v>548.6</v>
      </c>
      <c r="AC9" s="17">
        <v>175.2</v>
      </c>
      <c r="AD9" s="16">
        <v>5000</v>
      </c>
      <c r="AE9" s="16">
        <v>1419</v>
      </c>
      <c r="AF9" s="16">
        <v>1233</v>
      </c>
      <c r="AG9" s="16">
        <v>262.89999999999998</v>
      </c>
      <c r="AH9" s="16"/>
      <c r="AI9" s="16"/>
      <c r="AJ9" s="16">
        <v>350.1</v>
      </c>
      <c r="AK9" s="97">
        <f>SUM(AD9:AJ9)</f>
        <v>8265</v>
      </c>
    </row>
    <row r="10" spans="2:37" ht="16.7" hidden="1" customHeight="1">
      <c r="B10" s="96">
        <v>2</v>
      </c>
      <c r="C10" s="28" t="s">
        <v>34</v>
      </c>
      <c r="D10" s="16"/>
      <c r="E10" s="16"/>
      <c r="F10" s="16"/>
      <c r="G10" s="16"/>
      <c r="H10" s="16"/>
      <c r="I10" s="16"/>
      <c r="J10" s="16"/>
      <c r="K10" s="17">
        <f t="shared" si="0"/>
        <v>0</v>
      </c>
      <c r="L10" s="16"/>
      <c r="M10" s="16"/>
      <c r="N10" s="16"/>
      <c r="O10" s="16"/>
      <c r="P10" s="16"/>
      <c r="Q10" s="16"/>
      <c r="R10" s="26"/>
      <c r="S10" s="26"/>
      <c r="T10" s="33"/>
      <c r="U10" s="17">
        <f t="shared" ref="U10:U18" si="1">SUM(L10:T10)</f>
        <v>0</v>
      </c>
      <c r="V10" s="16"/>
      <c r="W10" s="16"/>
      <c r="X10" s="16"/>
      <c r="Y10" s="16"/>
      <c r="Z10" s="16"/>
      <c r="AA10" s="17">
        <f t="shared" ref="AA10:AA19" si="2">V10+W10+X10+Y10+Z10</f>
        <v>0</v>
      </c>
      <c r="AB10" s="17"/>
      <c r="AC10" s="17"/>
      <c r="AD10" s="16"/>
      <c r="AE10" s="16"/>
      <c r="AF10" s="16"/>
      <c r="AG10" s="16"/>
      <c r="AH10" s="16"/>
      <c r="AI10" s="16"/>
      <c r="AJ10" s="16"/>
      <c r="AK10" s="97">
        <f t="shared" ref="AK10:AK19" si="3">SUM(AD10:AJ10)</f>
        <v>0</v>
      </c>
    </row>
    <row r="11" spans="2:37" ht="16.7" customHeight="1">
      <c r="B11" s="96">
        <v>3</v>
      </c>
      <c r="C11" s="28" t="s">
        <v>35</v>
      </c>
      <c r="D11" s="16">
        <v>2740</v>
      </c>
      <c r="E11" s="16">
        <v>848.4</v>
      </c>
      <c r="F11" s="16">
        <v>46</v>
      </c>
      <c r="G11" s="16">
        <v>17</v>
      </c>
      <c r="H11" s="16"/>
      <c r="I11" s="16"/>
      <c r="J11" s="16">
        <v>57.6</v>
      </c>
      <c r="K11" s="17">
        <f t="shared" si="0"/>
        <v>3709</v>
      </c>
      <c r="L11" s="16">
        <v>1237.7</v>
      </c>
      <c r="M11" s="16">
        <v>373.8</v>
      </c>
      <c r="N11" s="16">
        <v>33</v>
      </c>
      <c r="O11" s="16">
        <v>292.39999999999998</v>
      </c>
      <c r="P11" s="16">
        <v>703.1</v>
      </c>
      <c r="Q11" s="16"/>
      <c r="R11" s="26">
        <v>159.4</v>
      </c>
      <c r="S11" s="26"/>
      <c r="T11" s="33"/>
      <c r="U11" s="17">
        <f t="shared" si="1"/>
        <v>2799.4</v>
      </c>
      <c r="V11" s="16">
        <v>2193</v>
      </c>
      <c r="W11" s="16">
        <v>100</v>
      </c>
      <c r="X11" s="16"/>
      <c r="Y11" s="16">
        <v>115</v>
      </c>
      <c r="Z11" s="16"/>
      <c r="AA11" s="17">
        <f t="shared" si="2"/>
        <v>2408</v>
      </c>
      <c r="AB11" s="17">
        <v>365.7</v>
      </c>
      <c r="AC11" s="17">
        <v>163.19999999999999</v>
      </c>
      <c r="AD11" s="16"/>
      <c r="AE11" s="16"/>
      <c r="AF11" s="16">
        <v>97.8</v>
      </c>
      <c r="AG11" s="16"/>
      <c r="AH11" s="16"/>
      <c r="AI11" s="16"/>
      <c r="AJ11" s="16">
        <v>3.1</v>
      </c>
      <c r="AK11" s="97">
        <f t="shared" si="3"/>
        <v>100.89999999999999</v>
      </c>
    </row>
    <row r="12" spans="2:37" ht="15.75" customHeight="1">
      <c r="B12" s="96">
        <v>4</v>
      </c>
      <c r="C12" s="28" t="s">
        <v>36</v>
      </c>
      <c r="D12" s="16">
        <v>6631</v>
      </c>
      <c r="E12" s="16">
        <v>1932</v>
      </c>
      <c r="F12" s="16">
        <v>90</v>
      </c>
      <c r="G12" s="16">
        <v>590.4</v>
      </c>
      <c r="H12" s="16"/>
      <c r="I12" s="16"/>
      <c r="J12" s="16">
        <v>256.10000000000002</v>
      </c>
      <c r="K12" s="17">
        <f t="shared" si="0"/>
        <v>9499.5</v>
      </c>
      <c r="L12" s="16">
        <v>9700</v>
      </c>
      <c r="M12" s="16">
        <v>2920</v>
      </c>
      <c r="N12" s="16">
        <v>8.4</v>
      </c>
      <c r="O12" s="16">
        <v>3766.6</v>
      </c>
      <c r="P12" s="16">
        <v>87.9</v>
      </c>
      <c r="Q12" s="16"/>
      <c r="R12" s="26">
        <v>243.1</v>
      </c>
      <c r="S12" s="26"/>
      <c r="T12" s="33"/>
      <c r="U12" s="17">
        <f>SUM(L12:T12)</f>
        <v>16726</v>
      </c>
      <c r="V12" s="16"/>
      <c r="W12" s="16"/>
      <c r="X12" s="16"/>
      <c r="Y12" s="16"/>
      <c r="Z12" s="16"/>
      <c r="AA12" s="17">
        <f t="shared" si="2"/>
        <v>0</v>
      </c>
      <c r="AB12" s="17">
        <v>771.7</v>
      </c>
      <c r="AC12" s="17">
        <v>233.8</v>
      </c>
      <c r="AD12" s="16">
        <v>5600.3</v>
      </c>
      <c r="AE12" s="16">
        <v>1612.9</v>
      </c>
      <c r="AF12" s="16">
        <v>1306</v>
      </c>
      <c r="AG12" s="16">
        <v>73.7</v>
      </c>
      <c r="AH12" s="16"/>
      <c r="AI12" s="16"/>
      <c r="AJ12" s="16">
        <v>1276.5999999999999</v>
      </c>
      <c r="AK12" s="97">
        <f t="shared" si="3"/>
        <v>9869.5000000000018</v>
      </c>
    </row>
    <row r="13" spans="2:37" ht="16.7" customHeight="1">
      <c r="B13" s="96">
        <v>5</v>
      </c>
      <c r="C13" s="28" t="s">
        <v>37</v>
      </c>
      <c r="D13" s="16">
        <v>3000</v>
      </c>
      <c r="E13" s="16">
        <v>888</v>
      </c>
      <c r="F13" s="16">
        <v>68.900000000000006</v>
      </c>
      <c r="G13" s="16">
        <v>240</v>
      </c>
      <c r="H13" s="16"/>
      <c r="I13" s="16"/>
      <c r="J13" s="16">
        <v>132</v>
      </c>
      <c r="K13" s="17">
        <f t="shared" si="0"/>
        <v>4328.8999999999996</v>
      </c>
      <c r="L13" s="16">
        <v>5300</v>
      </c>
      <c r="M13" s="16">
        <v>1600</v>
      </c>
      <c r="N13" s="16">
        <v>53.1</v>
      </c>
      <c r="O13" s="16">
        <v>780.8</v>
      </c>
      <c r="P13" s="16">
        <v>77.599999999999994</v>
      </c>
      <c r="Q13" s="16"/>
      <c r="R13" s="26">
        <v>182.8</v>
      </c>
      <c r="S13" s="26"/>
      <c r="T13" s="33"/>
      <c r="U13" s="17">
        <f t="shared" si="1"/>
        <v>7994.3000000000011</v>
      </c>
      <c r="V13" s="16">
        <v>2263</v>
      </c>
      <c r="W13" s="16">
        <v>225</v>
      </c>
      <c r="X13" s="16">
        <v>76.400000000000006</v>
      </c>
      <c r="Y13" s="16">
        <v>87.6</v>
      </c>
      <c r="Z13" s="16"/>
      <c r="AA13" s="17">
        <f t="shared" si="2"/>
        <v>2652</v>
      </c>
      <c r="AB13" s="17">
        <v>201.2</v>
      </c>
      <c r="AC13" s="17">
        <v>253.3</v>
      </c>
      <c r="AD13" s="16">
        <v>4200</v>
      </c>
      <c r="AE13" s="16">
        <v>1238</v>
      </c>
      <c r="AF13" s="16">
        <v>856</v>
      </c>
      <c r="AG13" s="16">
        <v>2.2000000000000002</v>
      </c>
      <c r="AH13" s="16">
        <v>556</v>
      </c>
      <c r="AI13" s="16"/>
      <c r="AJ13" s="16">
        <v>8.4</v>
      </c>
      <c r="AK13" s="97">
        <f t="shared" si="3"/>
        <v>6860.5999999999995</v>
      </c>
    </row>
    <row r="14" spans="2:37" ht="16.7" customHeight="1">
      <c r="B14" s="96">
        <v>6</v>
      </c>
      <c r="C14" s="28" t="s">
        <v>38</v>
      </c>
      <c r="D14" s="16">
        <v>3360.4</v>
      </c>
      <c r="E14" s="16">
        <v>1023.6</v>
      </c>
      <c r="F14" s="16">
        <v>65.599999999999994</v>
      </c>
      <c r="G14" s="16">
        <v>175.2</v>
      </c>
      <c r="H14" s="16">
        <v>342.2</v>
      </c>
      <c r="I14" s="16"/>
      <c r="J14" s="16">
        <v>72</v>
      </c>
      <c r="K14" s="17">
        <f t="shared" si="0"/>
        <v>5039</v>
      </c>
      <c r="L14" s="16">
        <v>3627.2</v>
      </c>
      <c r="M14" s="16">
        <v>1113.5</v>
      </c>
      <c r="N14" s="16"/>
      <c r="O14" s="16">
        <v>1042.8</v>
      </c>
      <c r="P14" s="16"/>
      <c r="Q14" s="16"/>
      <c r="R14" s="16">
        <v>0</v>
      </c>
      <c r="S14" s="16"/>
      <c r="T14" s="34"/>
      <c r="U14" s="17">
        <f t="shared" si="1"/>
        <v>5783.5</v>
      </c>
      <c r="V14" s="16"/>
      <c r="W14" s="16"/>
      <c r="X14" s="16"/>
      <c r="Y14" s="16"/>
      <c r="Z14" s="16"/>
      <c r="AA14" s="17">
        <f t="shared" si="2"/>
        <v>0</v>
      </c>
      <c r="AB14" s="17">
        <v>665.5</v>
      </c>
      <c r="AC14" s="17">
        <v>175.2</v>
      </c>
      <c r="AD14" s="16">
        <v>817.6</v>
      </c>
      <c r="AE14" s="16">
        <v>246.9</v>
      </c>
      <c r="AF14" s="16">
        <v>1610</v>
      </c>
      <c r="AG14" s="16">
        <v>24.3</v>
      </c>
      <c r="AH14" s="16"/>
      <c r="AI14" s="16"/>
      <c r="AJ14" s="16">
        <v>8.1999999999999993</v>
      </c>
      <c r="AK14" s="97">
        <f t="shared" si="3"/>
        <v>2707</v>
      </c>
    </row>
    <row r="15" spans="2:37" ht="16.7" customHeight="1">
      <c r="B15" s="96">
        <v>7</v>
      </c>
      <c r="C15" s="28" t="s">
        <v>39</v>
      </c>
      <c r="D15" s="16">
        <v>4204</v>
      </c>
      <c r="E15" s="16">
        <v>1247</v>
      </c>
      <c r="F15" s="16">
        <v>13</v>
      </c>
      <c r="G15" s="16"/>
      <c r="H15" s="16">
        <v>218.7</v>
      </c>
      <c r="I15" s="16"/>
      <c r="J15" s="16">
        <v>115.9</v>
      </c>
      <c r="K15" s="17">
        <f t="shared" si="0"/>
        <v>5798.5999999999995</v>
      </c>
      <c r="L15" s="16">
        <v>7098.7</v>
      </c>
      <c r="M15" s="16">
        <v>2363.1999999999998</v>
      </c>
      <c r="N15" s="16">
        <v>41.7</v>
      </c>
      <c r="O15" s="16">
        <v>841.6</v>
      </c>
      <c r="P15" s="16"/>
      <c r="Q15" s="16">
        <v>456.13</v>
      </c>
      <c r="R15" s="26">
        <v>1207.9000000000001</v>
      </c>
      <c r="S15" s="26"/>
      <c r="T15" s="33">
        <v>451.6</v>
      </c>
      <c r="U15" s="17">
        <f t="shared" si="1"/>
        <v>12460.83</v>
      </c>
      <c r="V15" s="16"/>
      <c r="W15" s="16"/>
      <c r="X15" s="16"/>
      <c r="Y15" s="16"/>
      <c r="Z15" s="16"/>
      <c r="AA15" s="17">
        <f t="shared" si="2"/>
        <v>0</v>
      </c>
      <c r="AB15" s="17">
        <v>365.7</v>
      </c>
      <c r="AC15" s="17">
        <v>156.1</v>
      </c>
      <c r="AD15" s="16"/>
      <c r="AE15" s="16"/>
      <c r="AF15" s="16">
        <v>217.5</v>
      </c>
      <c r="AG15" s="16"/>
      <c r="AH15" s="16"/>
      <c r="AI15" s="16"/>
      <c r="AJ15" s="16">
        <v>21.4</v>
      </c>
      <c r="AK15" s="97">
        <f t="shared" si="3"/>
        <v>238.9</v>
      </c>
    </row>
    <row r="16" spans="2:37" ht="16.7" customHeight="1">
      <c r="B16" s="96">
        <v>8</v>
      </c>
      <c r="C16" s="28" t="s">
        <v>40</v>
      </c>
      <c r="D16" s="16">
        <v>4685</v>
      </c>
      <c r="E16" s="16">
        <v>1419.3</v>
      </c>
      <c r="F16" s="16">
        <v>61.4</v>
      </c>
      <c r="G16" s="16">
        <v>250</v>
      </c>
      <c r="H16" s="16"/>
      <c r="I16" s="16">
        <v>239.7</v>
      </c>
      <c r="J16" s="16">
        <v>87.4</v>
      </c>
      <c r="K16" s="17">
        <f t="shared" si="0"/>
        <v>6742.7999999999993</v>
      </c>
      <c r="L16" s="16">
        <v>5540.4</v>
      </c>
      <c r="M16" s="16">
        <v>1642.9</v>
      </c>
      <c r="N16" s="16">
        <v>45.7</v>
      </c>
      <c r="O16" s="16">
        <v>862.6</v>
      </c>
      <c r="P16" s="16">
        <v>85.1</v>
      </c>
      <c r="Q16" s="16"/>
      <c r="R16" s="26"/>
      <c r="S16" s="26"/>
      <c r="T16" s="33">
        <v>114.6</v>
      </c>
      <c r="U16" s="17">
        <f t="shared" si="1"/>
        <v>8291.2999999999993</v>
      </c>
      <c r="V16" s="16"/>
      <c r="W16" s="16"/>
      <c r="X16" s="16"/>
      <c r="Y16" s="16"/>
      <c r="Z16" s="16"/>
      <c r="AA16" s="17">
        <f t="shared" si="2"/>
        <v>0</v>
      </c>
      <c r="AB16" s="17">
        <v>582.6</v>
      </c>
      <c r="AC16" s="17">
        <v>175.2</v>
      </c>
      <c r="AD16" s="16">
        <v>2183.9</v>
      </c>
      <c r="AE16" s="16">
        <v>659.4</v>
      </c>
      <c r="AF16" s="16">
        <v>1732.8</v>
      </c>
      <c r="AG16" s="16"/>
      <c r="AH16" s="16"/>
      <c r="AI16" s="16"/>
      <c r="AJ16" s="16">
        <v>26.1</v>
      </c>
      <c r="AK16" s="97">
        <f t="shared" si="3"/>
        <v>4602.2000000000007</v>
      </c>
    </row>
    <row r="17" spans="2:37" ht="16.7" customHeight="1">
      <c r="B17" s="96">
        <v>9</v>
      </c>
      <c r="C17" s="28" t="s">
        <v>41</v>
      </c>
      <c r="D17" s="16">
        <v>3127</v>
      </c>
      <c r="E17" s="16">
        <v>900</v>
      </c>
      <c r="F17" s="16">
        <v>41.6</v>
      </c>
      <c r="G17" s="16">
        <v>189.6</v>
      </c>
      <c r="H17" s="16">
        <v>45.5</v>
      </c>
      <c r="I17" s="16"/>
      <c r="J17" s="16">
        <v>84.3</v>
      </c>
      <c r="K17" s="17">
        <f t="shared" si="0"/>
        <v>4388</v>
      </c>
      <c r="L17" s="16">
        <v>3008.9</v>
      </c>
      <c r="M17" s="16">
        <v>835.5</v>
      </c>
      <c r="N17" s="16">
        <v>31.1</v>
      </c>
      <c r="O17" s="16">
        <v>1192</v>
      </c>
      <c r="P17" s="16">
        <v>1480</v>
      </c>
      <c r="Q17" s="16"/>
      <c r="R17" s="26">
        <v>26.9</v>
      </c>
      <c r="S17" s="26"/>
      <c r="T17" s="33"/>
      <c r="U17" s="17">
        <f t="shared" si="1"/>
        <v>6574.4</v>
      </c>
      <c r="V17" s="16"/>
      <c r="W17" s="16"/>
      <c r="X17" s="16"/>
      <c r="Y17" s="16">
        <v>19.100000000000001</v>
      </c>
      <c r="Z17" s="16"/>
      <c r="AA17" s="17">
        <f t="shared" si="2"/>
        <v>19.100000000000001</v>
      </c>
      <c r="AB17" s="17">
        <v>214.8</v>
      </c>
      <c r="AC17" s="17">
        <v>175.2</v>
      </c>
      <c r="AD17" s="16">
        <v>1127.2</v>
      </c>
      <c r="AE17" s="16">
        <v>332.8</v>
      </c>
      <c r="AF17" s="16">
        <v>175.6</v>
      </c>
      <c r="AG17" s="16">
        <v>21.6</v>
      </c>
      <c r="AH17" s="16"/>
      <c r="AI17" s="16"/>
      <c r="AJ17" s="16">
        <v>99.6</v>
      </c>
      <c r="AK17" s="97">
        <f t="shared" si="3"/>
        <v>1756.7999999999997</v>
      </c>
    </row>
    <row r="18" spans="2:37" ht="16.7" customHeight="1">
      <c r="B18" s="96">
        <v>10</v>
      </c>
      <c r="C18" s="28" t="s">
        <v>42</v>
      </c>
      <c r="D18" s="16">
        <v>4245</v>
      </c>
      <c r="E18" s="16">
        <v>1441.1</v>
      </c>
      <c r="F18" s="16">
        <v>41.5</v>
      </c>
      <c r="G18" s="16">
        <v>394.8</v>
      </c>
      <c r="H18" s="16">
        <v>22.4</v>
      </c>
      <c r="I18" s="16"/>
      <c r="J18" s="16">
        <v>56.5</v>
      </c>
      <c r="K18" s="17">
        <f t="shared" si="0"/>
        <v>6201.3</v>
      </c>
      <c r="L18" s="16">
        <v>3378.4</v>
      </c>
      <c r="M18" s="16">
        <v>1132</v>
      </c>
      <c r="N18" s="16"/>
      <c r="O18" s="16">
        <v>668.4</v>
      </c>
      <c r="P18" s="16">
        <v>579.4</v>
      </c>
      <c r="Q18" s="16"/>
      <c r="R18" s="26">
        <v>1.9</v>
      </c>
      <c r="S18" s="26"/>
      <c r="T18" s="33"/>
      <c r="U18" s="17">
        <f t="shared" si="1"/>
        <v>5760.0999999999985</v>
      </c>
      <c r="V18" s="16">
        <v>3098</v>
      </c>
      <c r="W18" s="16">
        <v>682</v>
      </c>
      <c r="X18" s="16"/>
      <c r="Y18" s="16"/>
      <c r="Z18" s="16"/>
      <c r="AA18" s="17">
        <f t="shared" si="2"/>
        <v>3780</v>
      </c>
      <c r="AB18" s="17">
        <v>182.9</v>
      </c>
      <c r="AC18" s="17">
        <v>175.2</v>
      </c>
      <c r="AD18" s="16">
        <v>332.8</v>
      </c>
      <c r="AE18" s="16">
        <v>111.6</v>
      </c>
      <c r="AF18" s="16">
        <v>1042.5999999999999</v>
      </c>
      <c r="AG18" s="16">
        <v>52.4</v>
      </c>
      <c r="AH18" s="16"/>
      <c r="AI18" s="16"/>
      <c r="AJ18" s="16">
        <v>11</v>
      </c>
      <c r="AK18" s="97">
        <f t="shared" si="3"/>
        <v>1550.4</v>
      </c>
    </row>
    <row r="19" spans="2:37" ht="16.7" customHeight="1" thickBot="1">
      <c r="B19" s="98">
        <v>11</v>
      </c>
      <c r="C19" s="99" t="s">
        <v>43</v>
      </c>
      <c r="D19" s="100">
        <v>2505.1</v>
      </c>
      <c r="E19" s="100">
        <v>770</v>
      </c>
      <c r="F19" s="100">
        <v>45</v>
      </c>
      <c r="G19" s="100">
        <v>355.9</v>
      </c>
      <c r="H19" s="100"/>
      <c r="I19" s="100"/>
      <c r="J19" s="100">
        <v>107.1</v>
      </c>
      <c r="K19" s="101">
        <f t="shared" si="0"/>
        <v>3783.1</v>
      </c>
      <c r="L19" s="100">
        <v>1708.9</v>
      </c>
      <c r="M19" s="100">
        <v>513</v>
      </c>
      <c r="N19" s="100">
        <v>12.9</v>
      </c>
      <c r="O19" s="100">
        <v>500</v>
      </c>
      <c r="P19" s="100">
        <v>35.4</v>
      </c>
      <c r="Q19" s="100"/>
      <c r="R19" s="102">
        <v>259.3</v>
      </c>
      <c r="S19" s="102"/>
      <c r="T19" s="103"/>
      <c r="U19" s="101">
        <f>SUM(L19:T19)</f>
        <v>3029.5000000000005</v>
      </c>
      <c r="V19" s="100"/>
      <c r="W19" s="100"/>
      <c r="X19" s="100"/>
      <c r="Y19" s="100"/>
      <c r="Z19" s="100"/>
      <c r="AA19" s="101">
        <f t="shared" si="2"/>
        <v>0</v>
      </c>
      <c r="AB19" s="101">
        <v>345.6</v>
      </c>
      <c r="AC19" s="101">
        <v>156.1</v>
      </c>
      <c r="AD19" s="100"/>
      <c r="AE19" s="100"/>
      <c r="AF19" s="100">
        <v>555</v>
      </c>
      <c r="AG19" s="100"/>
      <c r="AH19" s="100"/>
      <c r="AI19" s="100"/>
      <c r="AJ19" s="100">
        <v>8.1999999999999993</v>
      </c>
      <c r="AK19" s="104">
        <f t="shared" si="3"/>
        <v>563.20000000000005</v>
      </c>
    </row>
    <row r="22" spans="2:37" hidden="1">
      <c r="R22" s="16"/>
      <c r="S22" s="16"/>
      <c r="T22" s="26"/>
      <c r="X22" s="16"/>
      <c r="Z22" s="16">
        <v>343.3</v>
      </c>
      <c r="AA22" s="24"/>
      <c r="AB22" s="23"/>
      <c r="AC22" s="23"/>
    </row>
    <row r="23" spans="2:37" hidden="1">
      <c r="R23" s="16"/>
      <c r="S23" s="16"/>
      <c r="T23" s="26"/>
      <c r="X23" s="16"/>
      <c r="Z23" s="16"/>
      <c r="AA23" s="24"/>
      <c r="AB23" s="23"/>
      <c r="AC23" s="23"/>
    </row>
    <row r="24" spans="2:37" hidden="1">
      <c r="R24" s="16"/>
      <c r="S24" s="16"/>
      <c r="T24" s="26"/>
      <c r="X24" s="16"/>
      <c r="Z24" s="16">
        <v>102</v>
      </c>
      <c r="AA24" s="24"/>
      <c r="AB24" s="23"/>
      <c r="AC24" s="23"/>
    </row>
    <row r="25" spans="2:37" hidden="1">
      <c r="R25" s="16"/>
      <c r="S25" s="16"/>
      <c r="T25" s="26"/>
      <c r="X25" s="16"/>
      <c r="Z25" s="16">
        <v>757.5</v>
      </c>
      <c r="AA25" s="24"/>
      <c r="AB25" s="23"/>
      <c r="AC25" s="23"/>
    </row>
    <row r="26" spans="2:37" hidden="1">
      <c r="R26" s="16"/>
      <c r="S26" s="16"/>
      <c r="T26" s="26"/>
      <c r="X26" s="16"/>
      <c r="Z26" s="16">
        <v>87.6</v>
      </c>
      <c r="AA26" s="24"/>
      <c r="AB26" s="23"/>
      <c r="AC26" s="23"/>
    </row>
    <row r="27" spans="2:37" hidden="1">
      <c r="R27" s="16"/>
      <c r="S27" s="16"/>
      <c r="T27" s="16"/>
      <c r="X27" s="16"/>
      <c r="Z27" s="16">
        <v>52.6</v>
      </c>
      <c r="AA27" s="24"/>
      <c r="AB27" s="23"/>
      <c r="AC27" s="23"/>
    </row>
    <row r="28" spans="2:37" hidden="1">
      <c r="R28" s="16"/>
      <c r="S28" s="16"/>
      <c r="T28" s="26">
        <v>579</v>
      </c>
      <c r="X28" s="16"/>
      <c r="Z28" s="16">
        <v>2406</v>
      </c>
      <c r="AA28" s="24"/>
      <c r="AB28" s="23"/>
      <c r="AC28" s="23"/>
    </row>
    <row r="29" spans="2:37" hidden="1">
      <c r="R29" s="16"/>
      <c r="S29" s="16"/>
      <c r="T29" s="26">
        <v>281</v>
      </c>
      <c r="X29" s="16"/>
      <c r="Z29" s="16">
        <v>157.4</v>
      </c>
      <c r="AA29" s="24"/>
      <c r="AB29" s="23"/>
      <c r="AC29" s="23"/>
    </row>
    <row r="30" spans="2:37" hidden="1">
      <c r="R30" s="16"/>
      <c r="S30" s="16"/>
      <c r="T30" s="26"/>
      <c r="X30" s="16"/>
      <c r="Z30" s="16">
        <v>152.6</v>
      </c>
      <c r="AA30" s="24"/>
      <c r="AB30" s="23"/>
      <c r="AC30" s="23"/>
    </row>
    <row r="31" spans="2:37" hidden="1">
      <c r="R31" s="16"/>
      <c r="S31" s="16"/>
      <c r="T31" s="26"/>
      <c r="X31" s="16"/>
      <c r="Z31" s="16">
        <v>878.4</v>
      </c>
      <c r="AA31" s="24"/>
      <c r="AB31" s="23"/>
      <c r="AC31" s="23"/>
    </row>
    <row r="32" spans="2:37" hidden="1">
      <c r="R32" s="16"/>
      <c r="S32" s="16"/>
      <c r="T32" s="26">
        <v>460</v>
      </c>
      <c r="X32" s="16"/>
      <c r="Z32" s="16">
        <v>1552.8</v>
      </c>
      <c r="AA32" s="24"/>
      <c r="AB32" s="23"/>
      <c r="AC32" s="23"/>
    </row>
    <row r="33" spans="26:29" hidden="1">
      <c r="Z33" s="23"/>
      <c r="AA33" s="23"/>
      <c r="AB33" s="23"/>
      <c r="AC33" s="23"/>
    </row>
  </sheetData>
  <sheetProtection formatCells="0" formatColumns="0" formatRows="0" insertColumns="0" insertRows="0" insertHyperlinks="0" deleteColumns="0" deleteRows="0" sort="0" autoFilter="0" pivotTables="0"/>
  <mergeCells count="31">
    <mergeCell ref="AD5:AE6"/>
    <mergeCell ref="AK5:AK8"/>
    <mergeCell ref="AD7:AE7"/>
    <mergeCell ref="B5:B6"/>
    <mergeCell ref="C5:C6"/>
    <mergeCell ref="K5:K8"/>
    <mergeCell ref="AA5:AA8"/>
    <mergeCell ref="AB5:AB8"/>
    <mergeCell ref="D7:E7"/>
    <mergeCell ref="L7:M7"/>
    <mergeCell ref="N7:Q7"/>
    <mergeCell ref="V7:V8"/>
    <mergeCell ref="W7:W8"/>
    <mergeCell ref="X7:X8"/>
    <mergeCell ref="U5:U8"/>
    <mergeCell ref="R7:R8"/>
    <mergeCell ref="Z7:Z8"/>
    <mergeCell ref="V5:Z6"/>
    <mergeCell ref="D5:I6"/>
    <mergeCell ref="F7:I7"/>
    <mergeCell ref="AC5:AC8"/>
    <mergeCell ref="L5:R6"/>
    <mergeCell ref="Y7:Y8"/>
    <mergeCell ref="J5:J8"/>
    <mergeCell ref="T5:T8"/>
    <mergeCell ref="AI7:AI8"/>
    <mergeCell ref="AF7:AF8"/>
    <mergeCell ref="AH7:AH8"/>
    <mergeCell ref="AG7:AG8"/>
    <mergeCell ref="AF5:AJ6"/>
    <mergeCell ref="AJ7:AJ8"/>
  </mergeCells>
  <pageMargins left="0.46" right="0.18" top="0.47" bottom="0.26" header="0.31496062992125984" footer="0.18"/>
  <pageSetup paperSize="9" scale="7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МБТ</vt:lpstr>
      <vt:lpstr>оценка расходов</vt:lpstr>
      <vt:lpstr>МБТ!Заголовки_для_печати</vt:lpstr>
      <vt:lpstr>МБТ!Область_печати</vt:lpstr>
    </vt:vector>
  </TitlesOfParts>
  <Company>Kontora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duda_o</dc:creator>
  <cp:lastModifiedBy>Сухова</cp:lastModifiedBy>
  <cp:lastPrinted>2023-07-06T02:02:45Z</cp:lastPrinted>
  <dcterms:created xsi:type="dcterms:W3CDTF">2009-05-06T07:32:52Z</dcterms:created>
  <dcterms:modified xsi:type="dcterms:W3CDTF">2023-08-14T03:23:55Z</dcterms:modified>
</cp:coreProperties>
</file>